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2020年西丰县一般公共预算本级支出表" sheetId="1" r:id="rId1"/>
  </sheets>
  <definedNames/>
  <calcPr fullCalcOnLoad="1"/>
</workbook>
</file>

<file path=xl/sharedStrings.xml><?xml version="1.0" encoding="utf-8"?>
<sst xmlns="http://schemas.openxmlformats.org/spreadsheetml/2006/main" count="395" uniqueCount="382">
  <si>
    <t>2020年西丰县一般公共预算本级支出表</t>
  </si>
  <si>
    <t>单位：万元</t>
  </si>
  <si>
    <t>预算科目</t>
  </si>
  <si>
    <t>2019年预算数</t>
  </si>
  <si>
    <t>2020年预算数</t>
  </si>
  <si>
    <t>2020年预算数比2019年预算数</t>
  </si>
  <si>
    <t>增减额</t>
  </si>
  <si>
    <t>增减%</t>
  </si>
  <si>
    <t>一般公共预算支出合计</t>
  </si>
  <si>
    <t>一般公共服务支出</t>
  </si>
  <si>
    <t xml:space="preserve">  人大事务</t>
  </si>
  <si>
    <t xml:space="preserve">    行政运行（人大事务）</t>
  </si>
  <si>
    <t xml:space="preserve">    一般行政管理事务（人大事务）</t>
  </si>
  <si>
    <t xml:space="preserve">    人大会议</t>
  </si>
  <si>
    <t xml:space="preserve">    人大监督</t>
  </si>
  <si>
    <t xml:space="preserve">    代表工作</t>
  </si>
  <si>
    <t xml:space="preserve">  政协事务</t>
  </si>
  <si>
    <t xml:space="preserve">    行政运行（政协事务）</t>
  </si>
  <si>
    <t xml:space="preserve">    一般行政管理事务（政协事务）</t>
  </si>
  <si>
    <t xml:space="preserve">    政协会议</t>
  </si>
  <si>
    <t xml:space="preserve">    事业运行</t>
  </si>
  <si>
    <t xml:space="preserve">    委员视察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</si>
  <si>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</si>
  <si>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</si>
  <si>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</si>
  <si>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  法制建设</t>
  </si>
  <si>
    <t xml:space="preserve">    信访事务</t>
  </si>
  <si>
    <t>事业运行（政府办公厅及相关机构事务）</t>
  </si>
  <si>
    <t xml:space="preserve">  其他政府办公厅（室）及相关机构事务</t>
  </si>
  <si>
    <t xml:space="preserve">  发展与改革事务</t>
  </si>
  <si>
    <t xml:space="preserve">    行政运行（发展与改革事务）</t>
  </si>
  <si>
    <t xml:space="preserve">    事业运行（发展与改革事务）</t>
  </si>
  <si>
    <t xml:space="preserve">    其他发展与改革事务支出</t>
  </si>
  <si>
    <t xml:space="preserve">  统计信息事务</t>
  </si>
  <si>
    <t xml:space="preserve">    行政运行（统计信息事务）</t>
  </si>
  <si>
    <t xml:space="preserve">    一般行政管理事务（统计信息事务）</t>
  </si>
  <si>
    <t xml:space="preserve">  财政事务</t>
  </si>
  <si>
    <t xml:space="preserve">    行政运行（财政事务）</t>
  </si>
  <si>
    <t xml:space="preserve">    一般行政管理事务（财政事务）</t>
  </si>
  <si>
    <t>事业运行（财政事务）</t>
  </si>
  <si>
    <t xml:space="preserve">    财政国库业务</t>
  </si>
  <si>
    <t xml:space="preserve">    其他财政事务支出</t>
  </si>
  <si>
    <t xml:space="preserve">  税收事务</t>
  </si>
  <si>
    <t xml:space="preserve">    事业运行（税收事务）</t>
  </si>
  <si>
    <t xml:space="preserve">  审计事务</t>
  </si>
  <si>
    <t xml:space="preserve">    行政运行（审计事务）</t>
  </si>
  <si>
    <t xml:space="preserve">    一般行政管理事务（审计事务）</t>
  </si>
  <si>
    <t xml:space="preserve">    其他审计事务支出</t>
  </si>
  <si>
    <t xml:space="preserve">  纪检监察事务</t>
  </si>
  <si>
    <t xml:space="preserve">    行政运行（纪检监察事务）</t>
  </si>
  <si>
    <t xml:space="preserve">    一般行政管理事务（纪检监察事务）</t>
  </si>
  <si>
    <t xml:space="preserve">    其他纪检监察事务支出</t>
  </si>
  <si>
    <t xml:space="preserve">  商贸事务</t>
  </si>
  <si>
    <t xml:space="preserve">    行政运行（商贸事务）</t>
  </si>
  <si>
    <t xml:space="preserve">    一般行政管理事务（商贸事务）</t>
  </si>
  <si>
    <t xml:space="preserve">    招商引资</t>
  </si>
  <si>
    <t>事业运行（商贸事务）</t>
  </si>
  <si>
    <t>其他商贸事务</t>
  </si>
  <si>
    <t xml:space="preserve">  工商行政管理事务</t>
  </si>
  <si>
    <t xml:space="preserve">    行政运行（工商行政管理事务）</t>
  </si>
  <si>
    <t xml:space="preserve">    一般行政管理事务（工商行政管理事务）</t>
  </si>
  <si>
    <t>事业运行（工商行政管理事务）</t>
  </si>
  <si>
    <t xml:space="preserve">  民族事务</t>
  </si>
  <si>
    <t xml:space="preserve">    行政运行（民族事务）</t>
  </si>
  <si>
    <t xml:space="preserve">    一般行政管理事务（民族事务）</t>
  </si>
  <si>
    <t xml:space="preserve">    民族工作专项</t>
  </si>
  <si>
    <t xml:space="preserve">  档案事务</t>
  </si>
  <si>
    <t xml:space="preserve">    行政运行（档案事务）</t>
  </si>
  <si>
    <t xml:space="preserve">    档案馆</t>
  </si>
  <si>
    <t xml:space="preserve">    其他档案事务支出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</si>
  <si>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</si>
  <si>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</si>
  <si>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</si>
  <si>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>事业运行（民主党派及工商联事务）</t>
  </si>
  <si>
    <t xml:space="preserve">  群众团体事务</t>
  </si>
  <si>
    <t xml:space="preserve">    行政运行（群众团体事务）</t>
  </si>
  <si>
    <t xml:space="preserve">    一般行政管理事务（群众团体事务）</t>
  </si>
  <si>
    <t>事业运行（群众团体事务）</t>
  </si>
  <si>
    <t xml:space="preserve">    其他群众团体事务支出</t>
  </si>
  <si>
    <t xml:space="preserve">  党委办公厅（室）及相关机构事务</t>
  </si>
  <si>
    <t xml:space="preserve">    行政运行（党委办公厅（室）及相关机构事务）</t>
  </si>
  <si>
    <t xml:space="preserve">    一般行政管理事务（党委办公厅（室）及相关机构事务）</t>
  </si>
  <si>
    <t>事业运行（党委办公厅及相关事务）</t>
  </si>
  <si>
    <t xml:space="preserve">  组织事务</t>
  </si>
  <si>
    <t xml:space="preserve">    行政运行（组织事务）</t>
  </si>
  <si>
    <t xml:space="preserve">    一般行政管理事务（组织事务）</t>
  </si>
  <si>
    <t>事业运行（组织事务）</t>
  </si>
  <si>
    <t xml:space="preserve">  宣传事务</t>
  </si>
  <si>
    <t xml:space="preserve">    行政运行（宣传事务）</t>
  </si>
  <si>
    <t xml:space="preserve">    一般行政管理事务（宣传事务）</t>
  </si>
  <si>
    <t>事业运行（宣传事务）</t>
  </si>
  <si>
    <t xml:space="preserve">  统战事务</t>
  </si>
  <si>
    <t xml:space="preserve">    行政运行（统战事务）</t>
  </si>
  <si>
    <t xml:space="preserve">    一般行政管理事务（统战事务）</t>
  </si>
  <si>
    <t>事业运行（统战事务）</t>
  </si>
  <si>
    <t xml:space="preserve">  其他共产党事务支出</t>
  </si>
  <si>
    <t xml:space="preserve">    行政运行（其他共产党事务支出）</t>
  </si>
  <si>
    <t xml:space="preserve">    一般行政管理事务（其他共产党事务支出）</t>
  </si>
  <si>
    <t xml:space="preserve">  其他一般公共服务支出</t>
  </si>
  <si>
    <t xml:space="preserve">    其他一般公共服务支出</t>
  </si>
  <si>
    <t>国防支出</t>
  </si>
  <si>
    <t xml:space="preserve">  国防动员</t>
  </si>
  <si>
    <t xml:space="preserve">    兵役征集</t>
  </si>
  <si>
    <t xml:space="preserve">    国防教育</t>
  </si>
  <si>
    <t xml:space="preserve">    民兵</t>
  </si>
  <si>
    <t xml:space="preserve">    其他国防动员支出</t>
  </si>
  <si>
    <t xml:space="preserve">  其他国防支出</t>
  </si>
  <si>
    <t xml:space="preserve">    其他国防支出</t>
  </si>
  <si>
    <t>公共安全支出</t>
  </si>
  <si>
    <t xml:space="preserve">  武装警察</t>
  </si>
  <si>
    <t xml:space="preserve">    内卫</t>
  </si>
  <si>
    <t xml:space="preserve">    消防</t>
  </si>
  <si>
    <t xml:space="preserve">    警卫</t>
  </si>
  <si>
    <t xml:space="preserve">    其他武装警察支出</t>
  </si>
  <si>
    <t xml:space="preserve">  公安</t>
  </si>
  <si>
    <t xml:space="preserve">    行政运行（公安）</t>
  </si>
  <si>
    <t xml:space="preserve">    一般行政管理事务（公安）</t>
  </si>
  <si>
    <t>事业运行（公安）</t>
  </si>
  <si>
    <t>国内安全保卫</t>
  </si>
  <si>
    <t xml:space="preserve">    禁毒管理</t>
  </si>
  <si>
    <t xml:space="preserve">    拘押收教场所管理</t>
  </si>
  <si>
    <t xml:space="preserve">    道路交通管理</t>
  </si>
  <si>
    <t xml:space="preserve">    反恐怖</t>
  </si>
  <si>
    <t xml:space="preserve">    居民身份证管理</t>
  </si>
  <si>
    <t xml:space="preserve">    其他公安支出</t>
  </si>
  <si>
    <t xml:space="preserve">  检察</t>
  </si>
  <si>
    <t xml:space="preserve">    行政运行（检察）</t>
  </si>
  <si>
    <t xml:space="preserve">    一般行政管理事务（检察）</t>
  </si>
  <si>
    <t xml:space="preserve">  法院</t>
  </si>
  <si>
    <t xml:space="preserve">    行政运行（法院）</t>
  </si>
  <si>
    <t xml:space="preserve">    一般行政管理事务（法院）</t>
  </si>
  <si>
    <t xml:space="preserve">  司法</t>
  </si>
  <si>
    <t xml:space="preserve">    行政运行（司法）</t>
  </si>
  <si>
    <t xml:space="preserve">    一般行政管理事务（司法）</t>
  </si>
  <si>
    <t xml:space="preserve">    法律援助</t>
  </si>
  <si>
    <t>其他司法支出</t>
  </si>
  <si>
    <t>教育支出</t>
  </si>
  <si>
    <t xml:space="preserve">  教育管理事务</t>
  </si>
  <si>
    <t xml:space="preserve">    行政运行（教育管理事务）</t>
  </si>
  <si>
    <t xml:space="preserve">    一般行政管理事务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</si>
  <si>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</si>
  <si>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</si>
  <si>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</si>
  <si>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</si>
  <si>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</si>
  <si>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</si>
  <si>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其他普通教育支出</t>
  </si>
  <si>
    <t xml:space="preserve">  职业教育</t>
  </si>
  <si>
    <t xml:space="preserve">    中专教育</t>
  </si>
  <si>
    <t xml:space="preserve">    职业高中教育</t>
  </si>
  <si>
    <t xml:space="preserve">  特殊教育</t>
  </si>
  <si>
    <t xml:space="preserve">    特殊学校教育</t>
  </si>
  <si>
    <t xml:space="preserve">  进修及培训</t>
  </si>
  <si>
    <t xml:space="preserve">    教师进修</t>
  </si>
  <si>
    <t xml:space="preserve">    干部教育</t>
  </si>
  <si>
    <t xml:space="preserve">    其他进修及培训</t>
  </si>
  <si>
    <t xml:space="preserve">  教育费附加安排的支出</t>
  </si>
  <si>
    <t xml:space="preserve">    农村中小学校舍建设（教育费附加安排的支出）</t>
  </si>
  <si>
    <t xml:space="preserve">    其他教育费附加安排的支出</t>
  </si>
  <si>
    <t>科学技术支出</t>
  </si>
  <si>
    <t xml:space="preserve">  科学技术管理事务</t>
  </si>
  <si>
    <t xml:space="preserve">    行政运行（科学技术管理事务）</t>
  </si>
  <si>
    <t xml:space="preserve">    其他科学技术管理事务支出</t>
  </si>
  <si>
    <t xml:space="preserve">  技术研究与开发</t>
  </si>
  <si>
    <t xml:space="preserve">    其他技术研究与开发支出</t>
  </si>
  <si>
    <t>文化体育与传媒支出</t>
  </si>
  <si>
    <t xml:space="preserve">  文化</t>
  </si>
  <si>
    <t xml:space="preserve">    行政运行（文化）</t>
  </si>
  <si>
    <t xml:space="preserve">    图书馆</t>
  </si>
  <si>
    <t xml:space="preserve">    艺术表演团体</t>
  </si>
  <si>
    <t xml:space="preserve">    群众文化</t>
  </si>
  <si>
    <t xml:space="preserve">    文化市场管理</t>
  </si>
  <si>
    <t xml:space="preserve">    其他文化支出</t>
  </si>
  <si>
    <t xml:space="preserve">  文物</t>
  </si>
  <si>
    <t xml:space="preserve">    其他文物支出</t>
  </si>
  <si>
    <t xml:space="preserve">  体育</t>
  </si>
  <si>
    <t xml:space="preserve">    行政运行（体育）</t>
  </si>
  <si>
    <t xml:space="preserve">    其他体育支出</t>
  </si>
  <si>
    <t xml:space="preserve">  新闻出版广播影视</t>
  </si>
  <si>
    <t xml:space="preserve">    行政运行（广播影视）</t>
  </si>
  <si>
    <t>机关服务（广播影视）</t>
  </si>
  <si>
    <t xml:space="preserve">    广播</t>
  </si>
  <si>
    <t xml:space="preserve">    电视</t>
  </si>
  <si>
    <t xml:space="preserve">    其他新闻出版广播影视支出</t>
  </si>
  <si>
    <t>社会保障和就业支出</t>
  </si>
  <si>
    <t xml:space="preserve">  人力资源和社会保障管理事务</t>
  </si>
  <si>
    <t xml:space="preserve">    行政运行（人力资源和社会保障管理事务）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</si>
  <si>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</si>
  <si>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</si>
  <si>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</si>
  <si>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</si>
  <si>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</si>
  <si>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</si>
  <si>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</si>
  <si>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</si>
  <si>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行政运行（民政管理事务）</t>
  </si>
  <si>
    <t xml:space="preserve">    拥军优属</t>
  </si>
  <si>
    <t xml:space="preserve">    基层政权和社区建设</t>
  </si>
  <si>
    <t xml:space="preserve">    其他民政管理事务支出</t>
  </si>
  <si>
    <t>行政事业单位离退休</t>
  </si>
  <si>
    <t>对机关事业单位基本养老保险基金的补助</t>
  </si>
  <si>
    <t xml:space="preserve">  抚恤</t>
  </si>
  <si>
    <t xml:space="preserve">    在乡复员、退伍军人生活补助</t>
  </si>
  <si>
    <t xml:space="preserve">    优抚事业单位支出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</si>
  <si>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</si>
  <si>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</si>
  <si>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</si>
  <si>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</si>
  <si>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社会福利</t>
  </si>
  <si>
    <t xml:space="preserve">    儿童福利</t>
  </si>
  <si>
    <t xml:space="preserve">    老年福利</t>
  </si>
  <si>
    <t xml:space="preserve">    殡葬</t>
  </si>
  <si>
    <t xml:space="preserve">    社会福利事业单位</t>
  </si>
  <si>
    <t xml:space="preserve">  残疾人事业</t>
  </si>
  <si>
    <t xml:space="preserve">    行政运行（残疾人事业）</t>
  </si>
  <si>
    <t xml:space="preserve">    一般行政管理事务（残疾人事业）</t>
  </si>
  <si>
    <t>机关服务（残疾人事业）</t>
  </si>
  <si>
    <t>残疾人康复</t>
  </si>
  <si>
    <t xml:space="preserve">    其他残疾人事业支出</t>
  </si>
  <si>
    <t xml:space="preserve">  最低生活保障</t>
  </si>
  <si>
    <t xml:space="preserve">    农村最低生活保障金支出</t>
  </si>
  <si>
    <t xml:space="preserve">  临时救助</t>
  </si>
  <si>
    <t xml:space="preserve">    流浪乞讨人员救助支出</t>
  </si>
  <si>
    <t xml:space="preserve">  特困人员救助供养</t>
  </si>
  <si>
    <t xml:space="preserve">    农村特困人员救助供养支出</t>
  </si>
  <si>
    <t xml:space="preserve">  其他生活救助</t>
  </si>
  <si>
    <t xml:space="preserve">    其他城市生活救助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</si>
  <si>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</si>
  <si>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</si>
  <si>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</si>
  <si>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其他社会保障和就业支出</t>
  </si>
  <si>
    <t xml:space="preserve">    其他社会保障和就业支出</t>
  </si>
  <si>
    <t>卫生健康支出</t>
  </si>
  <si>
    <t xml:space="preserve">    行政运行（卫生健康管理事务）</t>
  </si>
  <si>
    <t xml:space="preserve">    其他卫生健康管理事务支出</t>
  </si>
  <si>
    <t xml:space="preserve">  公立医院</t>
  </si>
  <si>
    <t xml:space="preserve">    综合医院</t>
  </si>
  <si>
    <t xml:space="preserve">    中医（民族）医院</t>
  </si>
  <si>
    <t xml:space="preserve">    妇产医院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</si>
  <si>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</si>
  <si>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</si>
  <si>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</si>
  <si>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</si>
  <si>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</si>
  <si>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</si>
  <si>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</si>
  <si>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</si>
  <si>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</si>
  <si>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基本公共卫生服务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</si>
  <si>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</si>
  <si>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</si>
  <si>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</si>
  <si>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</si>
  <si>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</si>
  <si>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医疗器械事务</t>
  </si>
  <si>
    <t xml:space="preserve">  行政事业单位医疗</t>
  </si>
  <si>
    <t xml:space="preserve">    其他行政事业单位医疗支出</t>
  </si>
  <si>
    <t xml:space="preserve">  医疗保障</t>
  </si>
  <si>
    <t xml:space="preserve">    优抚对象医疗补助</t>
  </si>
  <si>
    <t xml:space="preserve">  财政对基本医疗保险基金的补助</t>
  </si>
  <si>
    <t xml:space="preserve">    财政对城镇职工基本医疗保险基金的补助</t>
  </si>
  <si>
    <t xml:space="preserve">    财政对新型农村合作医疗基金的补助</t>
  </si>
  <si>
    <t xml:space="preserve">    财政对城镇居民基本医疗保险基金的补助</t>
  </si>
  <si>
    <t>其他医疗卫生与计划生育支出</t>
  </si>
  <si>
    <t>节能环保支出</t>
  </si>
  <si>
    <t xml:space="preserve">  环境保护管理事务</t>
  </si>
  <si>
    <t xml:space="preserve">    行政运行（环境保护管理事务）</t>
  </si>
  <si>
    <t xml:space="preserve">    一般行政管理事务（环境保护管理事务）</t>
  </si>
  <si>
    <t xml:space="preserve">    其他环境保护管理事务支出</t>
  </si>
  <si>
    <t xml:space="preserve">  环境监测与监察</t>
  </si>
  <si>
    <t xml:space="preserve">    其他环境监测与监察支出</t>
  </si>
  <si>
    <t xml:space="preserve">  污染防治</t>
  </si>
  <si>
    <t xml:space="preserve">    水体</t>
  </si>
  <si>
    <t xml:space="preserve">    其他污染防治支出</t>
  </si>
  <si>
    <t xml:space="preserve">  退耕还林</t>
  </si>
  <si>
    <t xml:space="preserve">    退耕现金</t>
  </si>
  <si>
    <t>城乡社区支出</t>
  </si>
  <si>
    <t xml:space="preserve">  城乡社区管理事务</t>
  </si>
  <si>
    <t xml:space="preserve">    行政运行（城乡社区管理事务）</t>
  </si>
  <si>
    <t xml:space="preserve">    一般行政管理事务（城乡社区管理事务）</t>
  </si>
  <si>
    <t xml:space="preserve">    城管执法</t>
  </si>
  <si>
    <t xml:space="preserve">    工程建设管理</t>
  </si>
  <si>
    <t xml:space="preserve">    其他城乡社区管理事务支出</t>
  </si>
  <si>
    <t xml:space="preserve">  城乡社区规划与管理</t>
  </si>
  <si>
    <t xml:space="preserve">    城乡社区规划与管理</t>
  </si>
  <si>
    <t xml:space="preserve">  城乡社区环境卫生</t>
  </si>
  <si>
    <t xml:space="preserve">    城乡社区环境卫生</t>
  </si>
  <si>
    <t xml:space="preserve">  建设市场管理与监督</t>
  </si>
  <si>
    <t xml:space="preserve">    建设市场管理与监督</t>
  </si>
  <si>
    <t>其他城乡社区支出</t>
  </si>
  <si>
    <t>农林水支出</t>
  </si>
  <si>
    <t xml:space="preserve">  农业</t>
  </si>
  <si>
    <t xml:space="preserve">    行政运行（农业）</t>
  </si>
  <si>
    <t xml:space="preserve">    事业运行（农业）</t>
  </si>
  <si>
    <t xml:space="preserve">    科技转化与推广服务</t>
  </si>
  <si>
    <t xml:space="preserve">    病虫害控制</t>
  </si>
  <si>
    <t xml:space="preserve">    农产品质量安全</t>
  </si>
  <si>
    <t xml:space="preserve">    农业生产支持补贴</t>
  </si>
  <si>
    <t xml:space="preserve">    其他农业支出</t>
  </si>
  <si>
    <t xml:space="preserve">  林业</t>
  </si>
  <si>
    <t xml:space="preserve">    行政运行（林业）</t>
  </si>
  <si>
    <t xml:space="preserve">    林业事业机构</t>
  </si>
  <si>
    <t xml:space="preserve">    森林培育（林业）</t>
  </si>
  <si>
    <t xml:space="preserve">    森林生态效益补偿</t>
  </si>
  <si>
    <t xml:space="preserve">    林业执法与监督</t>
  </si>
  <si>
    <t xml:space="preserve">    林业检疫检测</t>
  </si>
  <si>
    <t xml:space="preserve">    林业产业化</t>
  </si>
  <si>
    <t xml:space="preserve">    林业防灾减灾</t>
  </si>
  <si>
    <t xml:space="preserve">    其他林业支出</t>
  </si>
  <si>
    <t xml:space="preserve">  水利</t>
  </si>
  <si>
    <t xml:space="preserve">    行政运行（水利）</t>
  </si>
  <si>
    <t xml:space="preserve">    水利行业业务管理</t>
  </si>
  <si>
    <t xml:space="preserve">    水资源节约管理与保护</t>
  </si>
  <si>
    <t xml:space="preserve">    防汛</t>
  </si>
  <si>
    <t xml:space="preserve">    其他水利支出</t>
  </si>
  <si>
    <t xml:space="preserve">  扶贫</t>
  </si>
  <si>
    <t xml:space="preserve">    行政运行（扶贫）</t>
  </si>
  <si>
    <t>一般行政管理事务（扶贫）</t>
  </si>
  <si>
    <t xml:space="preserve">    生产发展</t>
  </si>
  <si>
    <t xml:space="preserve">    其他扶贫支出</t>
  </si>
  <si>
    <t xml:space="preserve">  农业综合开发</t>
  </si>
  <si>
    <t xml:space="preserve">    机构运行（农业综合开发）</t>
  </si>
  <si>
    <t xml:space="preserve">    土地治理</t>
  </si>
  <si>
    <t xml:space="preserve">  农村综合改革</t>
  </si>
  <si>
    <t xml:space="preserve">    对村级一事一议的补助</t>
  </si>
  <si>
    <t xml:space="preserve">  普惠金融发展支出</t>
  </si>
  <si>
    <t xml:space="preserve">    农业保险保费补贴</t>
  </si>
  <si>
    <t>交通运输支出</t>
  </si>
  <si>
    <t xml:space="preserve">  公路水路运输</t>
  </si>
  <si>
    <t xml:space="preserve">    行政运行（公路水路运输）</t>
  </si>
  <si>
    <t xml:space="preserve">    一般行政管理事务（公路水路运输）</t>
  </si>
  <si>
    <t xml:space="preserve">    公路运输管理</t>
  </si>
  <si>
    <t xml:space="preserve">    其他公路水路运输支出</t>
  </si>
  <si>
    <t>资源勘探信息等支出</t>
  </si>
  <si>
    <t xml:space="preserve">  安全生产监管</t>
  </si>
  <si>
    <t xml:space="preserve">    行政运行（安全生产监管）</t>
  </si>
  <si>
    <t xml:space="preserve">    一般行政管理事务（安全生产监管）</t>
  </si>
  <si>
    <t>其他安全生产监管支出</t>
  </si>
  <si>
    <t xml:space="preserve">  支持中小企业发展和管理支出</t>
  </si>
  <si>
    <t xml:space="preserve">    其他支持中小企业发展和管理支出</t>
  </si>
  <si>
    <t>商业服务业等支出</t>
  </si>
  <si>
    <t xml:space="preserve">  商业流通事务</t>
  </si>
  <si>
    <t xml:space="preserve">    行政运行（商业流通事务）</t>
  </si>
  <si>
    <t xml:space="preserve">    一般行政管理事务（商业流通事务）</t>
  </si>
  <si>
    <t xml:space="preserve">    事业运行（商业流通事务）</t>
  </si>
  <si>
    <t>其他商业流通事务</t>
  </si>
  <si>
    <t xml:space="preserve">  旅游业管理与服务支出</t>
  </si>
  <si>
    <t xml:space="preserve">    行政运行（旅游业管理与服务支出）</t>
  </si>
  <si>
    <t>国土海洋气象等支出</t>
  </si>
  <si>
    <t xml:space="preserve">  国土资源事务</t>
  </si>
  <si>
    <t xml:space="preserve">    行政运行（国土资源事务）</t>
  </si>
  <si>
    <t xml:space="preserve">    一般行政管理事务（国土资源事务）</t>
  </si>
  <si>
    <t xml:space="preserve">  气象事务</t>
  </si>
  <si>
    <t xml:space="preserve">    气象事业机构</t>
  </si>
  <si>
    <t xml:space="preserve">    其他气象事务支出</t>
  </si>
  <si>
    <t>住房保障支出</t>
  </si>
  <si>
    <t xml:space="preserve">  保障性安居工程支出</t>
  </si>
  <si>
    <t xml:space="preserve">    棚户区改造</t>
  </si>
  <si>
    <t xml:space="preserve">    农村危房改造</t>
  </si>
  <si>
    <t xml:space="preserve">  住房改革支出</t>
  </si>
  <si>
    <t xml:space="preserve">    住房公积金</t>
  </si>
  <si>
    <t>粮油物资储备支出</t>
  </si>
  <si>
    <t xml:space="preserve">  粮油事务</t>
  </si>
  <si>
    <t xml:space="preserve">    行政运行（粮油事务）</t>
  </si>
  <si>
    <t>灾害防治及应急管理支出</t>
  </si>
  <si>
    <t xml:space="preserve">    应急管理事务行政运行</t>
  </si>
  <si>
    <t xml:space="preserve">    事业运行（应急管理事务）</t>
  </si>
  <si>
    <t xml:space="preserve">    其他应急管理事务支出</t>
  </si>
  <si>
    <t xml:space="preserve">  消防事务</t>
  </si>
  <si>
    <t>预备费</t>
  </si>
  <si>
    <t xml:space="preserve">  预备费</t>
  </si>
  <si>
    <t xml:space="preserve">    预备费</t>
  </si>
  <si>
    <t>其他支出</t>
  </si>
  <si>
    <t xml:space="preserve">  年初预留</t>
  </si>
  <si>
    <t xml:space="preserve">    年初预留</t>
  </si>
  <si>
    <t>债务还本支出</t>
  </si>
  <si>
    <t xml:space="preserve">  地方政府一般债务还本支出</t>
  </si>
  <si>
    <t xml:space="preserve">    地方政府一般债券还本支出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</si>
  <si>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</si>
  <si>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</si>
  <si>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</si>
  <si>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地方政府其他一般债务付息支出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</si>
</sst>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.0_ "/>
  </numFmts>
  <fonts count="26">
    <font>
      <sz val="9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sz val="10"/>
      <name val="Geneva"/>
      <family val="2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3" fillId="3" borderId="1" applyNumberFormat="0" applyAlignment="0" applyProtection="0"/>
    <xf numFmtId="178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6" fillId="4" borderId="0" applyNumberFormat="0" applyBorder="0" applyAlignment="0" applyProtection="0"/>
    <xf numFmtId="0" fontId="9" fillId="5" borderId="0" applyNumberFormat="0" applyBorder="0" applyAlignment="0" applyProtection="0"/>
    <xf numFmtId="179" fontId="5" fillId="0" borderId="0" applyFont="0" applyFill="0" applyBorder="0" applyAlignment="0" applyProtection="0"/>
    <xf numFmtId="0" fontId="14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1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4" fillId="0" borderId="3" applyNumberFormat="0" applyFill="0" applyAlignment="0" applyProtection="0"/>
    <xf numFmtId="0" fontId="14" fillId="7" borderId="0" applyNumberFormat="0" applyBorder="0" applyAlignment="0" applyProtection="0"/>
    <xf numFmtId="0" fontId="7" fillId="0" borderId="4" applyNumberFormat="0" applyFill="0" applyAlignment="0" applyProtection="0"/>
    <xf numFmtId="0" fontId="14" fillId="3" borderId="0" applyNumberFormat="0" applyBorder="0" applyAlignment="0" applyProtection="0"/>
    <xf numFmtId="0" fontId="22" fillId="2" borderId="5" applyNumberFormat="0" applyAlignment="0" applyProtection="0"/>
    <xf numFmtId="0" fontId="21" fillId="2" borderId="1" applyNumberFormat="0" applyAlignment="0" applyProtection="0"/>
    <xf numFmtId="0" fontId="10" fillId="8" borderId="6" applyNumberFormat="0" applyAlignment="0" applyProtection="0"/>
    <xf numFmtId="0" fontId="6" fillId="9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7" applyNumberFormat="0" applyFill="0" applyAlignment="0" applyProtection="0"/>
    <xf numFmtId="0" fontId="8" fillId="0" borderId="8" applyNumberFormat="0" applyFill="0" applyAlignment="0" applyProtection="0"/>
    <xf numFmtId="0" fontId="23" fillId="9" borderId="0" applyNumberFormat="0" applyBorder="0" applyAlignment="0" applyProtection="0"/>
    <xf numFmtId="0" fontId="25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14" fillId="16" borderId="0" applyNumberFormat="0" applyBorder="0" applyAlignment="0" applyProtection="0"/>
    <xf numFmtId="0" fontId="6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6" fillId="4" borderId="0" applyNumberFormat="0" applyBorder="0" applyAlignment="0" applyProtection="0"/>
    <xf numFmtId="0" fontId="14" fillId="4" borderId="0" applyNumberFormat="0" applyBorder="0" applyAlignment="0" applyProtection="0"/>
    <xf numFmtId="0" fontId="19" fillId="0" borderId="0">
      <alignment/>
      <protection/>
    </xf>
    <xf numFmtId="0" fontId="20" fillId="0" borderId="0">
      <alignment/>
      <protection/>
    </xf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Border="1" applyAlignment="1">
      <alignment horizontal="right" vertical="center" wrapText="1"/>
    </xf>
    <xf numFmtId="180" fontId="1" fillId="0" borderId="9" xfId="0" applyNumberFormat="1" applyFont="1" applyBorder="1" applyAlignment="1">
      <alignment horizontal="right" vertical="center" wrapText="1"/>
    </xf>
    <xf numFmtId="49" fontId="1" fillId="0" borderId="10" xfId="0" applyNumberFormat="1" applyFont="1" applyFill="1" applyBorder="1" applyAlignment="1" applyProtection="1">
      <alignment horizontal="left" vertical="center" wrapText="1" indent="2"/>
      <protection/>
    </xf>
    <xf numFmtId="49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9" xfId="0" applyFont="1" applyFill="1" applyBorder="1" applyAlignment="1">
      <alignment horizontal="left" vertical="center" inden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铁岭市2010年收入预计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68"/>
  <sheetViews>
    <sheetView tabSelected="1" zoomScaleSheetLayoutView="100" workbookViewId="0" topLeftCell="A1">
      <selection activeCell="H20" sqref="H20"/>
    </sheetView>
  </sheetViews>
  <sheetFormatPr defaultColWidth="9.16015625" defaultRowHeight="12.75" customHeight="1"/>
  <cols>
    <col min="1" max="1" width="73.66015625" style="1" customWidth="1"/>
    <col min="2" max="5" width="23.33203125" style="1" customWidth="1"/>
    <col min="6" max="238" width="9.16015625" style="1" customWidth="1"/>
    <col min="239" max="240" width="9.16015625" style="2" customWidth="1"/>
    <col min="241" max="16384" width="9.16015625" style="2" customWidth="1"/>
  </cols>
  <sheetData>
    <row r="1" spans="1:255" s="1" customFormat="1" ht="26.25" customHeight="1">
      <c r="A1" s="3" t="s">
        <v>0</v>
      </c>
      <c r="B1" s="3"/>
      <c r="C1" s="3"/>
      <c r="D1" s="3"/>
      <c r="E1" s="3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" customFormat="1" ht="15.75" customHeight="1">
      <c r="A2" s="4"/>
      <c r="B2" s="4"/>
      <c r="C2" s="4"/>
      <c r="D2" s="4"/>
      <c r="E2" s="5" t="s">
        <v>1</v>
      </c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.75" customHeight="1">
      <c r="A3" s="6" t="s">
        <v>2</v>
      </c>
      <c r="B3" s="7" t="s">
        <v>3</v>
      </c>
      <c r="C3" s="7" t="s">
        <v>4</v>
      </c>
      <c r="D3" s="6" t="s">
        <v>5</v>
      </c>
      <c r="E3" s="6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18.75" customHeight="1">
      <c r="A4" s="6"/>
      <c r="B4" s="7"/>
      <c r="C4" s="7"/>
      <c r="D4" s="6" t="s">
        <v>6</v>
      </c>
      <c r="E4" s="6" t="s">
        <v>7</v>
      </c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1" customFormat="1" ht="18" customHeight="1">
      <c r="A5" s="8" t="s">
        <v>8</v>
      </c>
      <c r="B5" s="9">
        <f>SUM(B6,B100,B108,B138,B161,B168,B187,B236,B271,B283,B298,B336,B342,B349,B357,B365,B371,B379,B382,B385,B388)</f>
        <v>83110.6</v>
      </c>
      <c r="C5" s="9">
        <f>SUM(C6,C100,C108,C138,C161,C168,C187,C236,C271,C283,C298,C336,C342,C349,C357,C365,C371,C374,C379,C382,C385,C388)</f>
        <v>84887</v>
      </c>
      <c r="D5" s="10">
        <f aca="true" t="shared" si="0" ref="D5:D68">SUM(C5-B5)</f>
        <v>1776.3999999999942</v>
      </c>
      <c r="E5" s="11">
        <f aca="true" t="shared" si="1" ref="E5:E8">SUM(D5/B5*100)</f>
        <v>2.1373928235387476</v>
      </c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1" customFormat="1" ht="18" customHeight="1">
      <c r="A6" s="8" t="s">
        <v>9</v>
      </c>
      <c r="B6" s="9">
        <f>SUM(B7,B13,B19,B26,B30,B34,B40,B42,,B47,B52,B58,B62,B66,B70,B74,B79,B83,B87,B91,B95,B98)</f>
        <v>8619</v>
      </c>
      <c r="C6" s="9">
        <f>SUM(C7,C13,C19,C26,C30,C34,C40,C42,,C47,C52,C58,C62,C66,C70,C74,C79,C83,C87,C91,C95,C98)</f>
        <v>9219</v>
      </c>
      <c r="D6" s="10">
        <f t="shared" si="0"/>
        <v>600</v>
      </c>
      <c r="E6" s="11">
        <f t="shared" si="1"/>
        <v>6.9613644274277755</v>
      </c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1" customFormat="1" ht="18" customHeight="1">
      <c r="A7" s="8" t="s">
        <v>10</v>
      </c>
      <c r="B7" s="9">
        <f>SUM(B8:B12)</f>
        <v>290</v>
      </c>
      <c r="C7" s="9">
        <f>SUM(C8:C12)</f>
        <v>378</v>
      </c>
      <c r="D7" s="10">
        <f t="shared" si="0"/>
        <v>88</v>
      </c>
      <c r="E7" s="11">
        <f t="shared" si="1"/>
        <v>30.344827586206897</v>
      </c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1" customFormat="1" ht="18" customHeight="1">
      <c r="A8" s="8" t="s">
        <v>11</v>
      </c>
      <c r="B8" s="9">
        <v>213</v>
      </c>
      <c r="C8" s="9">
        <v>296</v>
      </c>
      <c r="D8" s="10">
        <f t="shared" si="0"/>
        <v>83</v>
      </c>
      <c r="E8" s="11">
        <f t="shared" si="1"/>
        <v>38.967136150234744</v>
      </c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1" customFormat="1" ht="15.75" customHeight="1">
      <c r="A9" s="8" t="s">
        <v>12</v>
      </c>
      <c r="B9" s="9"/>
      <c r="C9" s="9">
        <f>21+2</f>
        <v>23</v>
      </c>
      <c r="D9" s="10">
        <f t="shared" si="0"/>
        <v>23</v>
      </c>
      <c r="E9" s="11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1" customFormat="1" ht="18" customHeight="1">
      <c r="A10" s="8" t="s">
        <v>13</v>
      </c>
      <c r="B10" s="9">
        <v>55</v>
      </c>
      <c r="C10" s="9">
        <v>40</v>
      </c>
      <c r="D10" s="10">
        <f t="shared" si="0"/>
        <v>-15</v>
      </c>
      <c r="E10" s="11">
        <f aca="true" t="shared" si="2" ref="E10:E15">SUM(D10/B10*100)</f>
        <v>-27.27272727272727</v>
      </c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1" customFormat="1" ht="18" customHeight="1">
      <c r="A11" s="8" t="s">
        <v>14</v>
      </c>
      <c r="B11" s="9">
        <v>3</v>
      </c>
      <c r="C11" s="9"/>
      <c r="D11" s="10">
        <f t="shared" si="0"/>
        <v>-3</v>
      </c>
      <c r="E11" s="11">
        <f t="shared" si="2"/>
        <v>-100</v>
      </c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  <row r="12" spans="1:256" s="1" customFormat="1" ht="18" customHeight="1">
      <c r="A12" s="8" t="s">
        <v>15</v>
      </c>
      <c r="B12" s="9">
        <v>19</v>
      </c>
      <c r="C12" s="9">
        <v>19</v>
      </c>
      <c r="D12" s="10">
        <f t="shared" si="0"/>
        <v>0</v>
      </c>
      <c r="E12" s="11">
        <f t="shared" si="2"/>
        <v>0</v>
      </c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</row>
    <row r="13" spans="1:256" s="1" customFormat="1" ht="18" customHeight="1">
      <c r="A13" s="8" t="s">
        <v>16</v>
      </c>
      <c r="B13" s="9">
        <f>SUM(B14:B18)</f>
        <v>256</v>
      </c>
      <c r="C13" s="9">
        <f>SUM(C14:C18)</f>
        <v>286</v>
      </c>
      <c r="D13" s="10">
        <f t="shared" si="0"/>
        <v>30</v>
      </c>
      <c r="E13" s="11">
        <f t="shared" si="2"/>
        <v>11.71875</v>
      </c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1:256" s="1" customFormat="1" ht="18" customHeight="1">
      <c r="A14" s="8" t="s">
        <v>17</v>
      </c>
      <c r="B14" s="9">
        <v>174</v>
      </c>
      <c r="C14" s="9">
        <v>221</v>
      </c>
      <c r="D14" s="10">
        <f t="shared" si="0"/>
        <v>47</v>
      </c>
      <c r="E14" s="11">
        <f t="shared" si="2"/>
        <v>27.011494252873565</v>
      </c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1:256" s="1" customFormat="1" ht="18" customHeight="1">
      <c r="A15" s="8" t="s">
        <v>18</v>
      </c>
      <c r="B15" s="9">
        <v>65</v>
      </c>
      <c r="C15" s="9">
        <v>9</v>
      </c>
      <c r="D15" s="10">
        <f t="shared" si="0"/>
        <v>-56</v>
      </c>
      <c r="E15" s="11">
        <f t="shared" si="2"/>
        <v>-86.15384615384616</v>
      </c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1:256" s="1" customFormat="1" ht="18" customHeight="1">
      <c r="A16" s="8" t="s">
        <v>19</v>
      </c>
      <c r="B16" s="9"/>
      <c r="C16" s="9">
        <v>40</v>
      </c>
      <c r="D16" s="10">
        <f t="shared" si="0"/>
        <v>40</v>
      </c>
      <c r="E16" s="11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1" customFormat="1" ht="18" customHeight="1">
      <c r="A17" s="8" t="s">
        <v>20</v>
      </c>
      <c r="B17" s="9">
        <v>17</v>
      </c>
      <c r="C17" s="9"/>
      <c r="D17" s="10">
        <f t="shared" si="0"/>
        <v>-17</v>
      </c>
      <c r="E17" s="11">
        <f aca="true" t="shared" si="3" ref="E17:E21">SUM(D17/B17*100)</f>
        <v>-100</v>
      </c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1" customFormat="1" ht="18" customHeight="1">
      <c r="A18" s="8" t="s">
        <v>21</v>
      </c>
      <c r="B18" s="9"/>
      <c r="C18" s="9">
        <v>16</v>
      </c>
      <c r="D18" s="10">
        <f t="shared" si="0"/>
        <v>16</v>
      </c>
      <c r="E18" s="11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1:256" s="1" customFormat="1" ht="18" customHeight="1">
      <c r="A19" s="8" t="s">
        <v>22</v>
      </c>
      <c r="B19" s="9">
        <f>SUM(B20:B25)</f>
        <v>1684</v>
      </c>
      <c r="C19" s="9">
        <f>SUM(C20:C25)</f>
        <v>1782</v>
      </c>
      <c r="D19" s="10">
        <f t="shared" si="0"/>
        <v>98</v>
      </c>
      <c r="E19" s="11">
        <f t="shared" si="3"/>
        <v>5.819477434679335</v>
      </c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</row>
    <row r="20" spans="1:256" s="1" customFormat="1" ht="18" customHeight="1">
      <c r="A20" s="8" t="s">
        <v>23</v>
      </c>
      <c r="B20" s="9">
        <v>595</v>
      </c>
      <c r="C20" s="9">
        <f>216+43+36+105+300</f>
        <v>700</v>
      </c>
      <c r="D20" s="10">
        <f t="shared" si="0"/>
        <v>105</v>
      </c>
      <c r="E20" s="11">
        <f t="shared" si="3"/>
        <v>17.647058823529413</v>
      </c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</row>
    <row r="21" spans="1:256" s="1" customFormat="1" ht="18" customHeight="1">
      <c r="A21" s="8" t="s">
        <v>24</v>
      </c>
      <c r="B21" s="9">
        <v>160</v>
      </c>
      <c r="C21" s="9">
        <f>143+55+7</f>
        <v>205</v>
      </c>
      <c r="D21" s="10">
        <f t="shared" si="0"/>
        <v>45</v>
      </c>
      <c r="E21" s="11">
        <f t="shared" si="3"/>
        <v>28.125</v>
      </c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</row>
    <row r="22" spans="1:256" s="1" customFormat="1" ht="18" customHeight="1">
      <c r="A22" s="8" t="s">
        <v>25</v>
      </c>
      <c r="B22" s="9"/>
      <c r="C22" s="9"/>
      <c r="D22" s="10">
        <f t="shared" si="0"/>
        <v>0</v>
      </c>
      <c r="E22" s="11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</row>
    <row r="23" spans="1:256" s="1" customFormat="1" ht="18" customHeight="1">
      <c r="A23" s="8" t="s">
        <v>26</v>
      </c>
      <c r="B23" s="9"/>
      <c r="C23" s="9">
        <f>49+22</f>
        <v>71</v>
      </c>
      <c r="D23" s="10">
        <f t="shared" si="0"/>
        <v>71</v>
      </c>
      <c r="E23" s="11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</row>
    <row r="24" spans="1:256" s="1" customFormat="1" ht="18" customHeight="1">
      <c r="A24" s="12" t="s">
        <v>27</v>
      </c>
      <c r="B24" s="9">
        <v>929</v>
      </c>
      <c r="C24" s="9">
        <f>76+209+314+207</f>
        <v>806</v>
      </c>
      <c r="D24" s="10">
        <f t="shared" si="0"/>
        <v>-123</v>
      </c>
      <c r="E24" s="11">
        <f aca="true" t="shared" si="4" ref="E24:E37">SUM(D24/B24*100)</f>
        <v>-13.240043057050594</v>
      </c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</row>
    <row r="25" spans="1:256" s="1" customFormat="1" ht="18" customHeight="1">
      <c r="A25" s="13" t="s">
        <v>28</v>
      </c>
      <c r="B25" s="9"/>
      <c r="C25" s="9"/>
      <c r="D25" s="10">
        <f t="shared" si="0"/>
        <v>0</v>
      </c>
      <c r="E25" s="11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1:256" s="1" customFormat="1" ht="18" customHeight="1">
      <c r="A26" s="8" t="s">
        <v>29</v>
      </c>
      <c r="B26" s="9">
        <f>SUM(B27:B29)</f>
        <v>325</v>
      </c>
      <c r="C26" s="9">
        <f>SUM(C27:C29)</f>
        <v>322</v>
      </c>
      <c r="D26" s="10">
        <f t="shared" si="0"/>
        <v>-3</v>
      </c>
      <c r="E26" s="11">
        <f t="shared" si="4"/>
        <v>-0.9230769230769231</v>
      </c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1:256" s="1" customFormat="1" ht="18" customHeight="1">
      <c r="A27" s="8" t="s">
        <v>30</v>
      </c>
      <c r="B27" s="9">
        <v>121</v>
      </c>
      <c r="C27" s="9">
        <v>129</v>
      </c>
      <c r="D27" s="10">
        <f t="shared" si="0"/>
        <v>8</v>
      </c>
      <c r="E27" s="11">
        <f t="shared" si="4"/>
        <v>6.6115702479338845</v>
      </c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1:256" s="1" customFormat="1" ht="18" customHeight="1">
      <c r="A28" s="8" t="s">
        <v>31</v>
      </c>
      <c r="B28" s="9">
        <v>194</v>
      </c>
      <c r="C28" s="9">
        <f>70+73</f>
        <v>143</v>
      </c>
      <c r="D28" s="10">
        <f t="shared" si="0"/>
        <v>-51</v>
      </c>
      <c r="E28" s="11">
        <f t="shared" si="4"/>
        <v>-26.288659793814436</v>
      </c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1:256" s="1" customFormat="1" ht="18" customHeight="1">
      <c r="A29" s="8" t="s">
        <v>32</v>
      </c>
      <c r="B29" s="9">
        <v>10</v>
      </c>
      <c r="C29" s="9">
        <v>50</v>
      </c>
      <c r="D29" s="10">
        <f t="shared" si="0"/>
        <v>40</v>
      </c>
      <c r="E29" s="11">
        <f t="shared" si="4"/>
        <v>400</v>
      </c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</row>
    <row r="30" spans="1:256" s="1" customFormat="1" ht="18" customHeight="1">
      <c r="A30" s="8" t="s">
        <v>33</v>
      </c>
      <c r="B30" s="9">
        <f>SUM(B31:B33)</f>
        <v>100</v>
      </c>
      <c r="C30" s="9">
        <f>SUM(C31:C33)</f>
        <v>76</v>
      </c>
      <c r="D30" s="10">
        <f t="shared" si="0"/>
        <v>-24</v>
      </c>
      <c r="E30" s="11">
        <f t="shared" si="4"/>
        <v>-24</v>
      </c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1:256" s="1" customFormat="1" ht="18" customHeight="1">
      <c r="A31" s="8" t="s">
        <v>34</v>
      </c>
      <c r="B31" s="9">
        <v>49</v>
      </c>
      <c r="C31" s="9">
        <v>52</v>
      </c>
      <c r="D31" s="10">
        <f t="shared" si="0"/>
        <v>3</v>
      </c>
      <c r="E31" s="11">
        <f t="shared" si="4"/>
        <v>6.122448979591836</v>
      </c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1:256" s="1" customFormat="1" ht="18" customHeight="1">
      <c r="A32" s="8" t="s">
        <v>35</v>
      </c>
      <c r="B32" s="9">
        <v>15</v>
      </c>
      <c r="C32" s="9">
        <v>24</v>
      </c>
      <c r="D32" s="10">
        <f t="shared" si="0"/>
        <v>9</v>
      </c>
      <c r="E32" s="11">
        <f t="shared" si="4"/>
        <v>60</v>
      </c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1:256" s="1" customFormat="1" ht="18" customHeight="1">
      <c r="A33" s="8" t="s">
        <v>20</v>
      </c>
      <c r="B33" s="9">
        <v>36</v>
      </c>
      <c r="C33" s="9"/>
      <c r="D33" s="10">
        <f t="shared" si="0"/>
        <v>-36</v>
      </c>
      <c r="E33" s="11">
        <f t="shared" si="4"/>
        <v>-100</v>
      </c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1:256" s="1" customFormat="1" ht="18" customHeight="1">
      <c r="A34" s="8" t="s">
        <v>36</v>
      </c>
      <c r="B34" s="9">
        <f>SUM(B35:B39)</f>
        <v>1160.4</v>
      </c>
      <c r="C34" s="9">
        <f>SUM(C35:C39)</f>
        <v>1167</v>
      </c>
      <c r="D34" s="10">
        <f t="shared" si="0"/>
        <v>6.599999999999909</v>
      </c>
      <c r="E34" s="11">
        <f t="shared" si="4"/>
        <v>0.5687693898655557</v>
      </c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1:256" s="1" customFormat="1" ht="18" customHeight="1">
      <c r="A35" s="8" t="s">
        <v>37</v>
      </c>
      <c r="B35" s="9">
        <f>199+5.4</f>
        <v>204.4</v>
      </c>
      <c r="C35" s="9">
        <v>214</v>
      </c>
      <c r="D35" s="10">
        <f t="shared" si="0"/>
        <v>9.599999999999994</v>
      </c>
      <c r="E35" s="11">
        <f t="shared" si="4"/>
        <v>4.696673189823872</v>
      </c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1:256" s="1" customFormat="1" ht="18" customHeight="1">
      <c r="A36" s="8" t="s">
        <v>38</v>
      </c>
      <c r="B36" s="9">
        <v>232</v>
      </c>
      <c r="C36" s="9">
        <v>145</v>
      </c>
      <c r="D36" s="10">
        <f t="shared" si="0"/>
        <v>-87</v>
      </c>
      <c r="E36" s="11">
        <f t="shared" si="4"/>
        <v>-37.5</v>
      </c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1:256" s="1" customFormat="1" ht="18" customHeight="1">
      <c r="A37" s="12" t="s">
        <v>39</v>
      </c>
      <c r="B37" s="9">
        <v>689</v>
      </c>
      <c r="C37" s="9">
        <f>242+530</f>
        <v>772</v>
      </c>
      <c r="D37" s="10">
        <f t="shared" si="0"/>
        <v>83</v>
      </c>
      <c r="E37" s="11">
        <f t="shared" si="4"/>
        <v>12.046444121915819</v>
      </c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1:256" s="1" customFormat="1" ht="18" customHeight="1">
      <c r="A38" s="8" t="s">
        <v>40</v>
      </c>
      <c r="B38" s="9"/>
      <c r="C38" s="9"/>
      <c r="D38" s="10">
        <f t="shared" si="0"/>
        <v>0</v>
      </c>
      <c r="E38" s="11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1:256" s="1" customFormat="1" ht="18" customHeight="1">
      <c r="A39" s="8" t="s">
        <v>41</v>
      </c>
      <c r="B39" s="9">
        <v>35</v>
      </c>
      <c r="C39" s="9">
        <v>36</v>
      </c>
      <c r="D39" s="10">
        <f t="shared" si="0"/>
        <v>1</v>
      </c>
      <c r="E39" s="11">
        <f aca="true" t="shared" si="5" ref="E39:E45">SUM(D39/B39*100)</f>
        <v>2.857142857142857</v>
      </c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</row>
    <row r="40" spans="1:256" s="1" customFormat="1" ht="18" customHeight="1">
      <c r="A40" s="8" t="s">
        <v>42</v>
      </c>
      <c r="B40" s="9">
        <f>SUM(B41:B41)</f>
        <v>780</v>
      </c>
      <c r="C40" s="9">
        <f>SUM(C41:C41)</f>
        <v>780</v>
      </c>
      <c r="D40" s="10">
        <f t="shared" si="0"/>
        <v>0</v>
      </c>
      <c r="E40" s="11">
        <f t="shared" si="5"/>
        <v>0</v>
      </c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</row>
    <row r="41" spans="1:256" s="1" customFormat="1" ht="18" customHeight="1">
      <c r="A41" s="8" t="s">
        <v>43</v>
      </c>
      <c r="B41" s="9">
        <v>780</v>
      </c>
      <c r="C41" s="9">
        <v>780</v>
      </c>
      <c r="D41" s="10">
        <f t="shared" si="0"/>
        <v>0</v>
      </c>
      <c r="E41" s="11">
        <f t="shared" si="5"/>
        <v>0</v>
      </c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</row>
    <row r="42" spans="1:256" s="1" customFormat="1" ht="18" customHeight="1">
      <c r="A42" s="8" t="s">
        <v>44</v>
      </c>
      <c r="B42" s="9">
        <f>SUM(B43:B46)</f>
        <v>342</v>
      </c>
      <c r="C42" s="9">
        <f>SUM(C43:C46)</f>
        <v>293</v>
      </c>
      <c r="D42" s="10">
        <f t="shared" si="0"/>
        <v>-49</v>
      </c>
      <c r="E42" s="11">
        <f t="shared" si="5"/>
        <v>-14.327485380116958</v>
      </c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</row>
    <row r="43" spans="1:256" s="1" customFormat="1" ht="18" customHeight="1">
      <c r="A43" s="8" t="s">
        <v>45</v>
      </c>
      <c r="B43" s="9">
        <v>166</v>
      </c>
      <c r="C43" s="9">
        <v>178</v>
      </c>
      <c r="D43" s="10">
        <f t="shared" si="0"/>
        <v>12</v>
      </c>
      <c r="E43" s="11">
        <f t="shared" si="5"/>
        <v>7.228915662650602</v>
      </c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1:256" s="1" customFormat="1" ht="18" customHeight="1">
      <c r="A44" s="8" t="s">
        <v>46</v>
      </c>
      <c r="B44" s="9">
        <v>100</v>
      </c>
      <c r="C44" s="9">
        <v>115</v>
      </c>
      <c r="D44" s="10">
        <f t="shared" si="0"/>
        <v>15</v>
      </c>
      <c r="E44" s="11">
        <f t="shared" si="5"/>
        <v>15</v>
      </c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1:256" s="1" customFormat="1" ht="18" customHeight="1">
      <c r="A45" s="8" t="s">
        <v>20</v>
      </c>
      <c r="B45" s="9">
        <v>76</v>
      </c>
      <c r="C45" s="9"/>
      <c r="D45" s="10">
        <f t="shared" si="0"/>
        <v>-76</v>
      </c>
      <c r="E45" s="11">
        <f t="shared" si="5"/>
        <v>-100</v>
      </c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</row>
    <row r="46" spans="1:256" s="1" customFormat="1" ht="18" customHeight="1">
      <c r="A46" s="8" t="s">
        <v>47</v>
      </c>
      <c r="B46" s="9"/>
      <c r="C46" s="9"/>
      <c r="D46" s="10">
        <f t="shared" si="0"/>
        <v>0</v>
      </c>
      <c r="E46" s="11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1" customFormat="1" ht="18" customHeight="1">
      <c r="A47" s="8" t="s">
        <v>48</v>
      </c>
      <c r="B47" s="9">
        <f>SUM(B48:B51)</f>
        <v>293</v>
      </c>
      <c r="C47" s="9">
        <f>SUM(C48:C51)</f>
        <v>663</v>
      </c>
      <c r="D47" s="10">
        <f t="shared" si="0"/>
        <v>370</v>
      </c>
      <c r="E47" s="11">
        <f aca="true" t="shared" si="6" ref="E47:E50">SUM(D47/B47*100)</f>
        <v>126.27986348122866</v>
      </c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1" customFormat="1" ht="18" customHeight="1">
      <c r="A48" s="8" t="s">
        <v>49</v>
      </c>
      <c r="B48" s="9">
        <v>209</v>
      </c>
      <c r="C48" s="9">
        <v>617</v>
      </c>
      <c r="D48" s="10">
        <f t="shared" si="0"/>
        <v>408</v>
      </c>
      <c r="E48" s="11">
        <f t="shared" si="6"/>
        <v>195.2153110047847</v>
      </c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1" customFormat="1" ht="18" customHeight="1">
      <c r="A49" s="8" t="s">
        <v>50</v>
      </c>
      <c r="B49" s="9">
        <v>45</v>
      </c>
      <c r="C49" s="9">
        <v>46</v>
      </c>
      <c r="D49" s="10">
        <f t="shared" si="0"/>
        <v>1</v>
      </c>
      <c r="E49" s="11">
        <f t="shared" si="6"/>
        <v>2.2222222222222223</v>
      </c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1" customFormat="1" ht="18" customHeight="1">
      <c r="A50" s="8" t="s">
        <v>20</v>
      </c>
      <c r="B50" s="9">
        <v>39</v>
      </c>
      <c r="C50" s="9"/>
      <c r="D50" s="10">
        <f t="shared" si="0"/>
        <v>-39</v>
      </c>
      <c r="E50" s="11">
        <f t="shared" si="6"/>
        <v>-100</v>
      </c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1" customFormat="1" ht="18" customHeight="1">
      <c r="A51" s="8" t="s">
        <v>51</v>
      </c>
      <c r="B51" s="9"/>
      <c r="C51" s="9"/>
      <c r="D51" s="10">
        <f t="shared" si="0"/>
        <v>0</v>
      </c>
      <c r="E51" s="11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1" customFormat="1" ht="18" customHeight="1">
      <c r="A52" s="8" t="s">
        <v>52</v>
      </c>
      <c r="B52" s="9">
        <f>SUM(B53:B57)</f>
        <v>529.6</v>
      </c>
      <c r="C52" s="9">
        <f>SUM(C53:C57)</f>
        <v>100</v>
      </c>
      <c r="D52" s="10">
        <f t="shared" si="0"/>
        <v>-429.6</v>
      </c>
      <c r="E52" s="11">
        <f aca="true" t="shared" si="7" ref="E52:E64">SUM(D52/B52*100)</f>
        <v>-81.1178247734139</v>
      </c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  <c r="IU52" s="2"/>
      <c r="IV52" s="2"/>
    </row>
    <row r="53" spans="1:256" s="1" customFormat="1" ht="18" customHeight="1">
      <c r="A53" s="8" t="s">
        <v>53</v>
      </c>
      <c r="B53" s="9">
        <v>150</v>
      </c>
      <c r="C53" s="9"/>
      <c r="D53" s="10">
        <f t="shared" si="0"/>
        <v>-150</v>
      </c>
      <c r="E53" s="11">
        <f t="shared" si="7"/>
        <v>-100</v>
      </c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1:256" s="1" customFormat="1" ht="18" customHeight="1">
      <c r="A54" s="8" t="s">
        <v>54</v>
      </c>
      <c r="B54" s="9">
        <v>0.6</v>
      </c>
      <c r="C54" s="9"/>
      <c r="D54" s="10">
        <f t="shared" si="0"/>
        <v>-0.6</v>
      </c>
      <c r="E54" s="11">
        <f t="shared" si="7"/>
        <v>-100</v>
      </c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</row>
    <row r="55" spans="1:256" s="1" customFormat="1" ht="18" customHeight="1">
      <c r="A55" s="8" t="s">
        <v>55</v>
      </c>
      <c r="B55" s="9">
        <v>100</v>
      </c>
      <c r="C55" s="9">
        <v>100</v>
      </c>
      <c r="D55" s="10">
        <f t="shared" si="0"/>
        <v>0</v>
      </c>
      <c r="E55" s="11">
        <f t="shared" si="7"/>
        <v>0</v>
      </c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1:256" s="1" customFormat="1" ht="18" customHeight="1">
      <c r="A56" s="12" t="s">
        <v>56</v>
      </c>
      <c r="B56" s="9">
        <v>225</v>
      </c>
      <c r="C56" s="9"/>
      <c r="D56" s="10">
        <f t="shared" si="0"/>
        <v>-225</v>
      </c>
      <c r="E56" s="11">
        <f t="shared" si="7"/>
        <v>-100</v>
      </c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1:256" s="1" customFormat="1" ht="18" customHeight="1">
      <c r="A57" s="12" t="s">
        <v>57</v>
      </c>
      <c r="B57" s="9">
        <v>54</v>
      </c>
      <c r="C57" s="9"/>
      <c r="D57" s="10">
        <f t="shared" si="0"/>
        <v>-54</v>
      </c>
      <c r="E57" s="11">
        <f t="shared" si="7"/>
        <v>-100</v>
      </c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1:256" s="1" customFormat="1" ht="18" customHeight="1">
      <c r="A58" s="8" t="s">
        <v>58</v>
      </c>
      <c r="B58" s="9">
        <f>SUM(B59:B61)</f>
        <v>1231</v>
      </c>
      <c r="C58" s="9">
        <f>SUM(C59:C61)</f>
        <v>1331</v>
      </c>
      <c r="D58" s="10">
        <f t="shared" si="0"/>
        <v>100</v>
      </c>
      <c r="E58" s="11">
        <f t="shared" si="7"/>
        <v>8.123476848090982</v>
      </c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1:256" s="1" customFormat="1" ht="18" customHeight="1">
      <c r="A59" s="8" t="s">
        <v>59</v>
      </c>
      <c r="B59" s="9">
        <v>961</v>
      </c>
      <c r="C59" s="9">
        <v>1045</v>
      </c>
      <c r="D59" s="10">
        <f t="shared" si="0"/>
        <v>84</v>
      </c>
      <c r="E59" s="11">
        <f t="shared" si="7"/>
        <v>8.74089490114464</v>
      </c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1:256" s="1" customFormat="1" ht="18" customHeight="1">
      <c r="A60" s="8" t="s">
        <v>60</v>
      </c>
      <c r="B60" s="9">
        <v>144</v>
      </c>
      <c r="C60" s="9">
        <v>144</v>
      </c>
      <c r="D60" s="10">
        <f t="shared" si="0"/>
        <v>0</v>
      </c>
      <c r="E60" s="11">
        <f t="shared" si="7"/>
        <v>0</v>
      </c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  <c r="IU60" s="2"/>
      <c r="IV60" s="2"/>
    </row>
    <row r="61" spans="1:256" s="1" customFormat="1" ht="18" customHeight="1">
      <c r="A61" s="12" t="s">
        <v>61</v>
      </c>
      <c r="B61" s="9">
        <v>126</v>
      </c>
      <c r="C61" s="9">
        <f>31+77+34</f>
        <v>142</v>
      </c>
      <c r="D61" s="10">
        <f t="shared" si="0"/>
        <v>16</v>
      </c>
      <c r="E61" s="11">
        <f t="shared" si="7"/>
        <v>12.698412698412698</v>
      </c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  <c r="IU61" s="2"/>
      <c r="IV61" s="2"/>
    </row>
    <row r="62" spans="1:256" s="1" customFormat="1" ht="18" customHeight="1">
      <c r="A62" s="8" t="s">
        <v>62</v>
      </c>
      <c r="B62" s="9">
        <f>SUM(B63:B65)</f>
        <v>25</v>
      </c>
      <c r="C62" s="9">
        <f>SUM(C63:C65)</f>
        <v>0</v>
      </c>
      <c r="D62" s="10">
        <f t="shared" si="0"/>
        <v>-25</v>
      </c>
      <c r="E62" s="11">
        <f t="shared" si="7"/>
        <v>-100</v>
      </c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</row>
    <row r="63" spans="1:256" s="1" customFormat="1" ht="18" customHeight="1">
      <c r="A63" s="8" t="s">
        <v>63</v>
      </c>
      <c r="B63" s="9">
        <v>24</v>
      </c>
      <c r="C63" s="9"/>
      <c r="D63" s="10">
        <f t="shared" si="0"/>
        <v>-24</v>
      </c>
      <c r="E63" s="11">
        <f t="shared" si="7"/>
        <v>-100</v>
      </c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1:256" s="1" customFormat="1" ht="18" customHeight="1">
      <c r="A64" s="8" t="s">
        <v>64</v>
      </c>
      <c r="B64" s="9">
        <v>1</v>
      </c>
      <c r="C64" s="9"/>
      <c r="D64" s="10">
        <f t="shared" si="0"/>
        <v>-1</v>
      </c>
      <c r="E64" s="11">
        <f t="shared" si="7"/>
        <v>-100</v>
      </c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1:256" s="1" customFormat="1" ht="18" customHeight="1">
      <c r="A65" s="8" t="s">
        <v>65</v>
      </c>
      <c r="B65" s="9"/>
      <c r="C65" s="9"/>
      <c r="D65" s="10">
        <f t="shared" si="0"/>
        <v>0</v>
      </c>
      <c r="E65" s="11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</row>
    <row r="66" spans="1:256" s="1" customFormat="1" ht="18" customHeight="1">
      <c r="A66" s="8" t="s">
        <v>66</v>
      </c>
      <c r="B66" s="9">
        <f>SUM(B67:B69)</f>
        <v>68</v>
      </c>
      <c r="C66" s="9">
        <f>SUM(C67:C69)</f>
        <v>49</v>
      </c>
      <c r="D66" s="10">
        <f t="shared" si="0"/>
        <v>-19</v>
      </c>
      <c r="E66" s="11">
        <f aca="true" t="shared" si="8" ref="E66:E68">SUM(D66/B66*100)</f>
        <v>-27.941176470588236</v>
      </c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</row>
    <row r="67" spans="1:256" s="1" customFormat="1" ht="18" customHeight="1">
      <c r="A67" s="8" t="s">
        <v>67</v>
      </c>
      <c r="B67" s="9"/>
      <c r="C67" s="9"/>
      <c r="D67" s="10">
        <f t="shared" si="0"/>
        <v>0</v>
      </c>
      <c r="E67" s="11" t="e">
        <f t="shared" si="8"/>
        <v>#DIV/0!</v>
      </c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</row>
    <row r="68" spans="1:256" s="1" customFormat="1" ht="18" customHeight="1">
      <c r="A68" s="8" t="s">
        <v>68</v>
      </c>
      <c r="B68" s="9">
        <v>68</v>
      </c>
      <c r="C68" s="9">
        <v>49</v>
      </c>
      <c r="D68" s="10">
        <f t="shared" si="0"/>
        <v>-19</v>
      </c>
      <c r="E68" s="11">
        <f t="shared" si="8"/>
        <v>-27.941176470588236</v>
      </c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</row>
    <row r="69" spans="1:256" s="1" customFormat="1" ht="18" customHeight="1">
      <c r="A69" s="8" t="s">
        <v>69</v>
      </c>
      <c r="B69" s="9"/>
      <c r="C69" s="9"/>
      <c r="D69" s="10">
        <f aca="true" t="shared" si="9" ref="D69:D132">SUM(C69-B69)</f>
        <v>0</v>
      </c>
      <c r="E69" s="11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</row>
    <row r="70" spans="1:256" s="1" customFormat="1" ht="18" customHeight="1">
      <c r="A70" s="8" t="s">
        <v>70</v>
      </c>
      <c r="B70" s="9">
        <f>SUM(B71:B73)</f>
        <v>35</v>
      </c>
      <c r="C70" s="9">
        <f>SUM(C71:C73)</f>
        <v>12</v>
      </c>
      <c r="D70" s="10">
        <f t="shared" si="9"/>
        <v>-23</v>
      </c>
      <c r="E70" s="11">
        <f aca="true" t="shared" si="10" ref="E70:E103">SUM(D70/B70*100)</f>
        <v>-65.71428571428571</v>
      </c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</row>
    <row r="71" spans="1:256" s="1" customFormat="1" ht="18" customHeight="1">
      <c r="A71" s="8" t="s">
        <v>71</v>
      </c>
      <c r="B71" s="9">
        <v>17</v>
      </c>
      <c r="C71" s="9">
        <v>8</v>
      </c>
      <c r="D71" s="10">
        <f t="shared" si="9"/>
        <v>-9</v>
      </c>
      <c r="E71" s="11">
        <f t="shared" si="10"/>
        <v>-52.94117647058824</v>
      </c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1:256" s="1" customFormat="1" ht="18" customHeight="1">
      <c r="A72" s="8" t="s">
        <v>72</v>
      </c>
      <c r="B72" s="9">
        <v>1</v>
      </c>
      <c r="C72" s="9">
        <v>4</v>
      </c>
      <c r="D72" s="10">
        <f t="shared" si="9"/>
        <v>3</v>
      </c>
      <c r="E72" s="11">
        <f t="shared" si="10"/>
        <v>300</v>
      </c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1:256" s="1" customFormat="1" ht="18" customHeight="1">
      <c r="A73" s="12" t="s">
        <v>73</v>
      </c>
      <c r="B73" s="9">
        <v>17</v>
      </c>
      <c r="C73" s="9"/>
      <c r="D73" s="10">
        <f t="shared" si="9"/>
        <v>-17</v>
      </c>
      <c r="E73" s="11">
        <f t="shared" si="10"/>
        <v>-100</v>
      </c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1:256" s="1" customFormat="1" ht="18" customHeight="1">
      <c r="A74" s="8" t="s">
        <v>74</v>
      </c>
      <c r="B74" s="9">
        <f>SUM(B75:B78)</f>
        <v>237</v>
      </c>
      <c r="C74" s="9">
        <f>SUM(C75:C78)</f>
        <v>193</v>
      </c>
      <c r="D74" s="10">
        <f t="shared" si="9"/>
        <v>-44</v>
      </c>
      <c r="E74" s="11">
        <f t="shared" si="10"/>
        <v>-18.565400843881857</v>
      </c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1:256" s="1" customFormat="1" ht="18" customHeight="1">
      <c r="A75" s="8" t="s">
        <v>75</v>
      </c>
      <c r="B75" s="9">
        <v>158</v>
      </c>
      <c r="C75" s="9">
        <f>50+28+65+10</f>
        <v>153</v>
      </c>
      <c r="D75" s="10">
        <f t="shared" si="9"/>
        <v>-5</v>
      </c>
      <c r="E75" s="11">
        <f t="shared" si="10"/>
        <v>-3.1645569620253164</v>
      </c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</row>
    <row r="76" spans="1:256" s="1" customFormat="1" ht="18" customHeight="1">
      <c r="A76" s="8" t="s">
        <v>76</v>
      </c>
      <c r="B76" s="9">
        <v>20</v>
      </c>
      <c r="C76" s="9">
        <f>17+13+3+4</f>
        <v>37</v>
      </c>
      <c r="D76" s="10">
        <f t="shared" si="9"/>
        <v>17</v>
      </c>
      <c r="E76" s="11">
        <f t="shared" si="10"/>
        <v>85</v>
      </c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  <c r="IU76" s="2"/>
      <c r="IV76" s="2"/>
    </row>
    <row r="77" spans="1:256" s="1" customFormat="1" ht="18" customHeight="1">
      <c r="A77" s="12" t="s">
        <v>77</v>
      </c>
      <c r="B77" s="9">
        <v>38</v>
      </c>
      <c r="C77" s="9"/>
      <c r="D77" s="10">
        <f t="shared" si="9"/>
        <v>-38</v>
      </c>
      <c r="E77" s="11">
        <f t="shared" si="10"/>
        <v>-100</v>
      </c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1" customFormat="1" ht="18" customHeight="1">
      <c r="A78" s="8" t="s">
        <v>78</v>
      </c>
      <c r="B78" s="9">
        <v>21</v>
      </c>
      <c r="C78" s="9">
        <v>3</v>
      </c>
      <c r="D78" s="10">
        <f t="shared" si="9"/>
        <v>-18</v>
      </c>
      <c r="E78" s="11">
        <f t="shared" si="10"/>
        <v>-85.71428571428571</v>
      </c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1" customFormat="1" ht="18" customHeight="1">
      <c r="A79" s="8" t="s">
        <v>79</v>
      </c>
      <c r="B79" s="9">
        <f>SUM(B80:B82)</f>
        <v>667</v>
      </c>
      <c r="C79" s="9">
        <f>SUM(C80:C82)</f>
        <v>1026</v>
      </c>
      <c r="D79" s="10">
        <f t="shared" si="9"/>
        <v>359</v>
      </c>
      <c r="E79" s="11">
        <f t="shared" si="10"/>
        <v>53.823088455772115</v>
      </c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1" customFormat="1" ht="18" customHeight="1">
      <c r="A80" s="8" t="s">
        <v>80</v>
      </c>
      <c r="B80" s="9">
        <v>457</v>
      </c>
      <c r="C80" s="9">
        <f>104+231+56</f>
        <v>391</v>
      </c>
      <c r="D80" s="10">
        <f t="shared" si="9"/>
        <v>-66</v>
      </c>
      <c r="E80" s="11">
        <f t="shared" si="10"/>
        <v>-14.442013129102845</v>
      </c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1" customFormat="1" ht="18" customHeight="1">
      <c r="A81" s="8" t="s">
        <v>81</v>
      </c>
      <c r="B81" s="9">
        <v>156</v>
      </c>
      <c r="C81" s="9">
        <f>63+70</f>
        <v>133</v>
      </c>
      <c r="D81" s="10">
        <f t="shared" si="9"/>
        <v>-23</v>
      </c>
      <c r="E81" s="11">
        <f t="shared" si="10"/>
        <v>-14.743589743589745</v>
      </c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1" customFormat="1" ht="18" customHeight="1">
      <c r="A82" s="12" t="s">
        <v>82</v>
      </c>
      <c r="B82" s="9">
        <v>54</v>
      </c>
      <c r="C82" s="9">
        <f>199+303</f>
        <v>502</v>
      </c>
      <c r="D82" s="10">
        <f t="shared" si="9"/>
        <v>448</v>
      </c>
      <c r="E82" s="11">
        <f t="shared" si="10"/>
        <v>829.6296296296296</v>
      </c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1" customFormat="1" ht="18" customHeight="1">
      <c r="A83" s="8" t="s">
        <v>83</v>
      </c>
      <c r="B83" s="9">
        <f>SUM(B84:B86)</f>
        <v>218</v>
      </c>
      <c r="C83" s="9">
        <f>SUM(C84:C86)</f>
        <v>418</v>
      </c>
      <c r="D83" s="10">
        <f t="shared" si="9"/>
        <v>200</v>
      </c>
      <c r="E83" s="11">
        <f t="shared" si="10"/>
        <v>91.74311926605505</v>
      </c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  <c r="IU83" s="2"/>
      <c r="IV83" s="2"/>
    </row>
    <row r="84" spans="1:256" s="1" customFormat="1" ht="18" customHeight="1">
      <c r="A84" s="8" t="s">
        <v>84</v>
      </c>
      <c r="B84" s="9">
        <v>84</v>
      </c>
      <c r="C84" s="9">
        <v>137</v>
      </c>
      <c r="D84" s="10">
        <f t="shared" si="9"/>
        <v>53</v>
      </c>
      <c r="E84" s="11">
        <f t="shared" si="10"/>
        <v>63.095238095238095</v>
      </c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  <c r="IU84" s="2"/>
      <c r="IV84" s="2"/>
    </row>
    <row r="85" spans="1:256" s="1" customFormat="1" ht="18" customHeight="1">
      <c r="A85" s="8" t="s">
        <v>85</v>
      </c>
      <c r="B85" s="9">
        <v>37</v>
      </c>
      <c r="C85" s="9">
        <v>43</v>
      </c>
      <c r="D85" s="10">
        <f t="shared" si="9"/>
        <v>6</v>
      </c>
      <c r="E85" s="11">
        <f t="shared" si="10"/>
        <v>16.216216216216218</v>
      </c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  <c r="IU85" s="2"/>
      <c r="IV85" s="2"/>
    </row>
    <row r="86" spans="1:256" s="1" customFormat="1" ht="18" customHeight="1">
      <c r="A86" s="12" t="s">
        <v>86</v>
      </c>
      <c r="B86" s="9">
        <v>97</v>
      </c>
      <c r="C86" s="9">
        <f>238</f>
        <v>238</v>
      </c>
      <c r="D86" s="10">
        <f t="shared" si="9"/>
        <v>141</v>
      </c>
      <c r="E86" s="11">
        <f t="shared" si="10"/>
        <v>145.36082474226802</v>
      </c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1" customFormat="1" ht="18" customHeight="1">
      <c r="A87" s="8" t="s">
        <v>87</v>
      </c>
      <c r="B87" s="9">
        <f>SUM(B88:B90)</f>
        <v>173</v>
      </c>
      <c r="C87" s="9">
        <f>SUM(C88:C90)</f>
        <v>129</v>
      </c>
      <c r="D87" s="10">
        <f t="shared" si="9"/>
        <v>-44</v>
      </c>
      <c r="E87" s="11">
        <f t="shared" si="10"/>
        <v>-25.43352601156069</v>
      </c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1" customFormat="1" ht="18" customHeight="1">
      <c r="A88" s="8" t="s">
        <v>88</v>
      </c>
      <c r="B88" s="9">
        <v>68</v>
      </c>
      <c r="C88" s="9">
        <v>78</v>
      </c>
      <c r="D88" s="10">
        <f t="shared" si="9"/>
        <v>10</v>
      </c>
      <c r="E88" s="11">
        <f t="shared" si="10"/>
        <v>14.705882352941178</v>
      </c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256" s="1" customFormat="1" ht="18" customHeight="1">
      <c r="A89" s="8" t="s">
        <v>89</v>
      </c>
      <c r="B89" s="9">
        <v>54</v>
      </c>
      <c r="C89" s="9">
        <v>51</v>
      </c>
      <c r="D89" s="10">
        <f t="shared" si="9"/>
        <v>-3</v>
      </c>
      <c r="E89" s="11">
        <f t="shared" si="10"/>
        <v>-5.555555555555555</v>
      </c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  <c r="IU89" s="2"/>
      <c r="IV89" s="2"/>
    </row>
    <row r="90" spans="1:256" s="1" customFormat="1" ht="18" customHeight="1">
      <c r="A90" s="12" t="s">
        <v>90</v>
      </c>
      <c r="B90" s="9">
        <v>51</v>
      </c>
      <c r="C90" s="9"/>
      <c r="D90" s="10">
        <f t="shared" si="9"/>
        <v>-51</v>
      </c>
      <c r="E90" s="11">
        <f t="shared" si="10"/>
        <v>-100</v>
      </c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  <c r="IU90" s="2"/>
      <c r="IV90" s="2"/>
    </row>
    <row r="91" spans="1:256" s="1" customFormat="1" ht="18" customHeight="1">
      <c r="A91" s="8" t="s">
        <v>91</v>
      </c>
      <c r="B91" s="9">
        <f>SUM(B92:B94)</f>
        <v>90</v>
      </c>
      <c r="C91" s="9">
        <f>SUM(C92:C94)</f>
        <v>114</v>
      </c>
      <c r="D91" s="10">
        <f t="shared" si="9"/>
        <v>24</v>
      </c>
      <c r="E91" s="11">
        <f t="shared" si="10"/>
        <v>26.666666666666668</v>
      </c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  <c r="IU91" s="2"/>
      <c r="IV91" s="2"/>
    </row>
    <row r="92" spans="1:256" s="1" customFormat="1" ht="18" customHeight="1">
      <c r="A92" s="8" t="s">
        <v>92</v>
      </c>
      <c r="B92" s="9">
        <v>53</v>
      </c>
      <c r="C92" s="9">
        <v>89</v>
      </c>
      <c r="D92" s="10">
        <f t="shared" si="9"/>
        <v>36</v>
      </c>
      <c r="E92" s="11">
        <f t="shared" si="10"/>
        <v>67.9245283018868</v>
      </c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  <c r="IU92" s="2"/>
      <c r="IV92" s="2"/>
    </row>
    <row r="93" spans="1:256" s="1" customFormat="1" ht="18" customHeight="1">
      <c r="A93" s="8" t="s">
        <v>93</v>
      </c>
      <c r="B93" s="9">
        <v>17</v>
      </c>
      <c r="C93" s="9">
        <v>25</v>
      </c>
      <c r="D93" s="10">
        <f t="shared" si="9"/>
        <v>8</v>
      </c>
      <c r="E93" s="11">
        <f t="shared" si="10"/>
        <v>47.05882352941176</v>
      </c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  <c r="IU93" s="2"/>
      <c r="IV93" s="2"/>
    </row>
    <row r="94" spans="1:256" s="1" customFormat="1" ht="18" customHeight="1">
      <c r="A94" s="12" t="s">
        <v>94</v>
      </c>
      <c r="B94" s="9">
        <v>20</v>
      </c>
      <c r="C94" s="9"/>
      <c r="D94" s="10">
        <f t="shared" si="9"/>
        <v>-20</v>
      </c>
      <c r="E94" s="11">
        <f t="shared" si="10"/>
        <v>-100</v>
      </c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  <c r="IU94" s="2"/>
      <c r="IV94" s="2"/>
    </row>
    <row r="95" spans="1:256" s="1" customFormat="1" ht="18" customHeight="1">
      <c r="A95" s="8" t="s">
        <v>95</v>
      </c>
      <c r="B95" s="9">
        <f>SUM(B96:B97)</f>
        <v>15</v>
      </c>
      <c r="C95" s="9">
        <f>SUM(C96:C97)</f>
        <v>0</v>
      </c>
      <c r="D95" s="10">
        <f t="shared" si="9"/>
        <v>-15</v>
      </c>
      <c r="E95" s="11">
        <f t="shared" si="10"/>
        <v>-100</v>
      </c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  <c r="IU95" s="2"/>
      <c r="IV95" s="2"/>
    </row>
    <row r="96" spans="1:256" s="1" customFormat="1" ht="18" customHeight="1">
      <c r="A96" s="8" t="s">
        <v>96</v>
      </c>
      <c r="B96" s="9">
        <v>13</v>
      </c>
      <c r="C96" s="9"/>
      <c r="D96" s="10">
        <f t="shared" si="9"/>
        <v>-13</v>
      </c>
      <c r="E96" s="11">
        <f t="shared" si="10"/>
        <v>-100</v>
      </c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  <c r="IU96" s="2"/>
      <c r="IV96" s="2"/>
    </row>
    <row r="97" spans="1:256" s="1" customFormat="1" ht="18" customHeight="1">
      <c r="A97" s="8" t="s">
        <v>97</v>
      </c>
      <c r="B97" s="9">
        <v>2</v>
      </c>
      <c r="C97" s="9"/>
      <c r="D97" s="10">
        <f t="shared" si="9"/>
        <v>-2</v>
      </c>
      <c r="E97" s="11">
        <f t="shared" si="10"/>
        <v>-100</v>
      </c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  <c r="IU97" s="2"/>
      <c r="IV97" s="2"/>
    </row>
    <row r="98" spans="1:256" s="1" customFormat="1" ht="18" customHeight="1">
      <c r="A98" s="8" t="s">
        <v>98</v>
      </c>
      <c r="B98" s="9">
        <f>SUM(B99)</f>
        <v>100</v>
      </c>
      <c r="C98" s="9">
        <f>SUM(C99)</f>
        <v>100</v>
      </c>
      <c r="D98" s="10">
        <f t="shared" si="9"/>
        <v>0</v>
      </c>
      <c r="E98" s="11">
        <f t="shared" si="10"/>
        <v>0</v>
      </c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  <c r="IU98" s="2"/>
      <c r="IV98" s="2"/>
    </row>
    <row r="99" spans="1:256" s="1" customFormat="1" ht="18" customHeight="1">
      <c r="A99" s="8" t="s">
        <v>99</v>
      </c>
      <c r="B99" s="9">
        <v>100</v>
      </c>
      <c r="C99" s="9">
        <v>100</v>
      </c>
      <c r="D99" s="10">
        <f t="shared" si="9"/>
        <v>0</v>
      </c>
      <c r="E99" s="11">
        <f t="shared" si="10"/>
        <v>0</v>
      </c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  <c r="IU99" s="2"/>
      <c r="IV99" s="2"/>
    </row>
    <row r="100" spans="1:256" s="1" customFormat="1" ht="18" customHeight="1">
      <c r="A100" s="8" t="s">
        <v>100</v>
      </c>
      <c r="B100" s="9">
        <f>B101+B106</f>
        <v>75</v>
      </c>
      <c r="C100" s="9">
        <f>C101+C106</f>
        <v>90</v>
      </c>
      <c r="D100" s="10">
        <f t="shared" si="9"/>
        <v>15</v>
      </c>
      <c r="E100" s="11">
        <f t="shared" si="10"/>
        <v>20</v>
      </c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  <c r="IU100" s="2"/>
      <c r="IV100" s="2"/>
    </row>
    <row r="101" spans="1:256" s="1" customFormat="1" ht="18" customHeight="1">
      <c r="A101" s="8" t="s">
        <v>101</v>
      </c>
      <c r="B101" s="9">
        <f>SUM(B102:B105)</f>
        <v>5</v>
      </c>
      <c r="C101" s="9">
        <f>SUM(C102:C105)</f>
        <v>90</v>
      </c>
      <c r="D101" s="10">
        <f t="shared" si="9"/>
        <v>85</v>
      </c>
      <c r="E101" s="11">
        <f t="shared" si="10"/>
        <v>1700</v>
      </c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  <c r="IU101" s="2"/>
      <c r="IV101" s="2"/>
    </row>
    <row r="102" spans="1:256" s="1" customFormat="1" ht="18" customHeight="1">
      <c r="A102" s="8" t="s">
        <v>102</v>
      </c>
      <c r="B102" s="9"/>
      <c r="C102" s="9"/>
      <c r="D102" s="10">
        <f t="shared" si="9"/>
        <v>0</v>
      </c>
      <c r="E102" s="11" t="e">
        <f t="shared" si="10"/>
        <v>#DIV/0!</v>
      </c>
      <c r="IE102" s="2"/>
      <c r="IF102" s="2"/>
      <c r="IG102" s="2"/>
      <c r="IH102" s="2"/>
      <c r="II102" s="2"/>
      <c r="IJ102" s="2"/>
      <c r="IK102" s="2"/>
      <c r="IL102" s="2"/>
      <c r="IM102" s="2"/>
      <c r="IN102" s="2"/>
      <c r="IO102" s="2"/>
      <c r="IP102" s="2"/>
      <c r="IQ102" s="2"/>
      <c r="IR102" s="2"/>
      <c r="IS102" s="2"/>
      <c r="IT102" s="2"/>
      <c r="IU102" s="2"/>
      <c r="IV102" s="2"/>
    </row>
    <row r="103" spans="1:256" s="1" customFormat="1" ht="18" customHeight="1">
      <c r="A103" s="8" t="s">
        <v>103</v>
      </c>
      <c r="B103" s="9">
        <v>5</v>
      </c>
      <c r="C103" s="9">
        <v>90</v>
      </c>
      <c r="D103" s="10">
        <f t="shared" si="9"/>
        <v>85</v>
      </c>
      <c r="E103" s="11">
        <f t="shared" si="10"/>
        <v>1700</v>
      </c>
      <c r="IE103" s="2"/>
      <c r="IF103" s="2"/>
      <c r="IG103" s="2"/>
      <c r="IH103" s="2"/>
      <c r="II103" s="2"/>
      <c r="IJ103" s="2"/>
      <c r="IK103" s="2"/>
      <c r="IL103" s="2"/>
      <c r="IM103" s="2"/>
      <c r="IN103" s="2"/>
      <c r="IO103" s="2"/>
      <c r="IP103" s="2"/>
      <c r="IQ103" s="2"/>
      <c r="IR103" s="2"/>
      <c r="IS103" s="2"/>
      <c r="IT103" s="2"/>
      <c r="IU103" s="2"/>
      <c r="IV103" s="2"/>
    </row>
    <row r="104" spans="1:256" s="1" customFormat="1" ht="18" customHeight="1">
      <c r="A104" s="8" t="s">
        <v>104</v>
      </c>
      <c r="B104" s="9"/>
      <c r="C104" s="9"/>
      <c r="D104" s="10">
        <f t="shared" si="9"/>
        <v>0</v>
      </c>
      <c r="E104" s="11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  <c r="IU104" s="2"/>
      <c r="IV104" s="2"/>
    </row>
    <row r="105" spans="1:256" s="1" customFormat="1" ht="18" customHeight="1">
      <c r="A105" s="8" t="s">
        <v>105</v>
      </c>
      <c r="B105" s="9"/>
      <c r="C105" s="9"/>
      <c r="D105" s="10">
        <f t="shared" si="9"/>
        <v>0</v>
      </c>
      <c r="E105" s="11"/>
      <c r="IE105" s="2"/>
      <c r="IF105" s="2"/>
      <c r="IG105" s="2"/>
      <c r="IH105" s="2"/>
      <c r="II105" s="2"/>
      <c r="IJ105" s="2"/>
      <c r="IK105" s="2"/>
      <c r="IL105" s="2"/>
      <c r="IM105" s="2"/>
      <c r="IN105" s="2"/>
      <c r="IO105" s="2"/>
      <c r="IP105" s="2"/>
      <c r="IQ105" s="2"/>
      <c r="IR105" s="2"/>
      <c r="IS105" s="2"/>
      <c r="IT105" s="2"/>
      <c r="IU105" s="2"/>
      <c r="IV105" s="2"/>
    </row>
    <row r="106" spans="1:256" s="1" customFormat="1" ht="18" customHeight="1">
      <c r="A106" s="8" t="s">
        <v>106</v>
      </c>
      <c r="B106" s="9">
        <f>SUM(B107)</f>
        <v>70</v>
      </c>
      <c r="C106" s="9">
        <f>SUM(C107)</f>
        <v>0</v>
      </c>
      <c r="D106" s="10">
        <f t="shared" si="9"/>
        <v>-70</v>
      </c>
      <c r="E106" s="11">
        <f aca="true" t="shared" si="11" ref="E106:E111">SUM(D106/B106*100)</f>
        <v>-100</v>
      </c>
      <c r="IE106" s="2"/>
      <c r="IF106" s="2"/>
      <c r="IG106" s="2"/>
      <c r="IH106" s="2"/>
      <c r="II106" s="2"/>
      <c r="IJ106" s="2"/>
      <c r="IK106" s="2"/>
      <c r="IL106" s="2"/>
      <c r="IM106" s="2"/>
      <c r="IN106" s="2"/>
      <c r="IO106" s="2"/>
      <c r="IP106" s="2"/>
      <c r="IQ106" s="2"/>
      <c r="IR106" s="2"/>
      <c r="IS106" s="2"/>
      <c r="IT106" s="2"/>
      <c r="IU106" s="2"/>
      <c r="IV106" s="2"/>
    </row>
    <row r="107" spans="1:256" s="1" customFormat="1" ht="18" customHeight="1">
      <c r="A107" s="8" t="s">
        <v>107</v>
      </c>
      <c r="B107" s="9">
        <v>70</v>
      </c>
      <c r="C107" s="9"/>
      <c r="D107" s="10">
        <f t="shared" si="9"/>
        <v>-70</v>
      </c>
      <c r="E107" s="11">
        <f t="shared" si="11"/>
        <v>-100</v>
      </c>
      <c r="IE107" s="2"/>
      <c r="IF107" s="2"/>
      <c r="IG107" s="2"/>
      <c r="IH107" s="2"/>
      <c r="II107" s="2"/>
      <c r="IJ107" s="2"/>
      <c r="IK107" s="2"/>
      <c r="IL107" s="2"/>
      <c r="IM107" s="2"/>
      <c r="IN107" s="2"/>
      <c r="IO107" s="2"/>
      <c r="IP107" s="2"/>
      <c r="IQ107" s="2"/>
      <c r="IR107" s="2"/>
      <c r="IS107" s="2"/>
      <c r="IT107" s="2"/>
      <c r="IU107" s="2"/>
      <c r="IV107" s="2"/>
    </row>
    <row r="108" spans="1:256" s="1" customFormat="1" ht="18" customHeight="1">
      <c r="A108" s="8" t="s">
        <v>108</v>
      </c>
      <c r="B108" s="9">
        <f>SUM(B109,B114,B126,B129,B132)</f>
        <v>4524</v>
      </c>
      <c r="C108" s="9">
        <f>SUM(C109,C114,C126,C129,C132)</f>
        <v>5115</v>
      </c>
      <c r="D108" s="10">
        <f t="shared" si="9"/>
        <v>591</v>
      </c>
      <c r="E108" s="11">
        <f t="shared" si="11"/>
        <v>13.063660477453581</v>
      </c>
      <c r="IE108" s="2"/>
      <c r="IF108" s="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1" customFormat="1" ht="18" customHeight="1">
      <c r="A109" s="8" t="s">
        <v>109</v>
      </c>
      <c r="B109" s="9">
        <f>SUM(B110:B113)</f>
        <v>139</v>
      </c>
      <c r="C109" s="9">
        <f>SUM(C110:C113)</f>
        <v>8</v>
      </c>
      <c r="D109" s="10">
        <f t="shared" si="9"/>
        <v>-131</v>
      </c>
      <c r="E109" s="11">
        <f t="shared" si="11"/>
        <v>-94.24460431654677</v>
      </c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1" customFormat="1" ht="18" customHeight="1">
      <c r="A110" s="8" t="s">
        <v>110</v>
      </c>
      <c r="B110" s="9"/>
      <c r="C110" s="9"/>
      <c r="D110" s="10">
        <f t="shared" si="9"/>
        <v>0</v>
      </c>
      <c r="E110" s="11" t="e">
        <f t="shared" si="11"/>
        <v>#DIV/0!</v>
      </c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 s="1" customFormat="1" ht="18" customHeight="1">
      <c r="A111" s="8" t="s">
        <v>111</v>
      </c>
      <c r="B111" s="9">
        <v>132</v>
      </c>
      <c r="C111" s="9"/>
      <c r="D111" s="10">
        <f t="shared" si="9"/>
        <v>-132</v>
      </c>
      <c r="E111" s="11">
        <f t="shared" si="11"/>
        <v>-100</v>
      </c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 s="1" customFormat="1" ht="18" customHeight="1">
      <c r="A112" s="8" t="s">
        <v>112</v>
      </c>
      <c r="B112" s="9"/>
      <c r="C112" s="9"/>
      <c r="D112" s="10">
        <f t="shared" si="9"/>
        <v>0</v>
      </c>
      <c r="E112" s="11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256" s="1" customFormat="1" ht="18" customHeight="1">
      <c r="A113" s="8" t="s">
        <v>113</v>
      </c>
      <c r="B113" s="9">
        <v>7</v>
      </c>
      <c r="C113" s="9">
        <v>8</v>
      </c>
      <c r="D113" s="10">
        <f t="shared" si="9"/>
        <v>1</v>
      </c>
      <c r="E113" s="11">
        <f aca="true" t="shared" si="12" ref="E113:E119">SUM(D113/B113*100)</f>
        <v>14.285714285714285</v>
      </c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1:256" s="1" customFormat="1" ht="18" customHeight="1">
      <c r="A114" s="8" t="s">
        <v>114</v>
      </c>
      <c r="B114" s="9">
        <f>SUM(B115:B125)</f>
        <v>4169</v>
      </c>
      <c r="C114" s="9">
        <f>SUM(C115:C125)</f>
        <v>4797</v>
      </c>
      <c r="D114" s="10">
        <f t="shared" si="9"/>
        <v>628</v>
      </c>
      <c r="E114" s="11">
        <f t="shared" si="12"/>
        <v>15.063564403933796</v>
      </c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  <row r="115" spans="1:256" s="1" customFormat="1" ht="18" customHeight="1">
      <c r="A115" s="8" t="s">
        <v>115</v>
      </c>
      <c r="B115" s="9">
        <v>2924</v>
      </c>
      <c r="C115" s="9">
        <f>2951+484+91</f>
        <v>3526</v>
      </c>
      <c r="D115" s="10">
        <f t="shared" si="9"/>
        <v>602</v>
      </c>
      <c r="E115" s="11">
        <f t="shared" si="12"/>
        <v>20.588235294117645</v>
      </c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1" customFormat="1" ht="18" customHeight="1">
      <c r="A116" s="8" t="s">
        <v>116</v>
      </c>
      <c r="B116" s="9">
        <v>468</v>
      </c>
      <c r="C116" s="9">
        <v>1271</v>
      </c>
      <c r="D116" s="10">
        <f t="shared" si="9"/>
        <v>803</v>
      </c>
      <c r="E116" s="11">
        <f t="shared" si="12"/>
        <v>171.58119658119656</v>
      </c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256" s="1" customFormat="1" ht="18" customHeight="1">
      <c r="A117" s="12" t="s">
        <v>117</v>
      </c>
      <c r="B117" s="9">
        <v>111</v>
      </c>
      <c r="C117" s="9"/>
      <c r="D117" s="10">
        <f t="shared" si="9"/>
        <v>-111</v>
      </c>
      <c r="E117" s="11">
        <f t="shared" si="12"/>
        <v>-100</v>
      </c>
      <c r="IE117" s="2"/>
      <c r="IF117" s="2"/>
      <c r="IG117" s="2"/>
      <c r="IH117" s="2"/>
      <c r="II117" s="2"/>
      <c r="IJ117" s="2"/>
      <c r="IK117" s="2"/>
      <c r="IL117" s="2"/>
      <c r="IM117" s="2"/>
      <c r="IN117" s="2"/>
      <c r="IO117" s="2"/>
      <c r="IP117" s="2"/>
      <c r="IQ117" s="2"/>
      <c r="IR117" s="2"/>
      <c r="IS117" s="2"/>
      <c r="IT117" s="2"/>
      <c r="IU117" s="2"/>
      <c r="IV117" s="2"/>
    </row>
    <row r="118" spans="1:256" s="1" customFormat="1" ht="18" customHeight="1">
      <c r="A118" s="12" t="s">
        <v>118</v>
      </c>
      <c r="B118" s="9">
        <v>22</v>
      </c>
      <c r="C118" s="9"/>
      <c r="D118" s="10">
        <f t="shared" si="9"/>
        <v>-22</v>
      </c>
      <c r="E118" s="11">
        <f t="shared" si="12"/>
        <v>-100</v>
      </c>
      <c r="IE118" s="2"/>
      <c r="IF118" s="2"/>
      <c r="IG118" s="2"/>
      <c r="IH118" s="2"/>
      <c r="II118" s="2"/>
      <c r="IJ118" s="2"/>
      <c r="IK118" s="2"/>
      <c r="IL118" s="2"/>
      <c r="IM118" s="2"/>
      <c r="IN118" s="2"/>
      <c r="IO118" s="2"/>
      <c r="IP118" s="2"/>
      <c r="IQ118" s="2"/>
      <c r="IR118" s="2"/>
      <c r="IS118" s="2"/>
      <c r="IT118" s="2"/>
      <c r="IU118" s="2"/>
      <c r="IV118" s="2"/>
    </row>
    <row r="119" spans="1:256" s="1" customFormat="1" ht="18" customHeight="1">
      <c r="A119" s="8" t="s">
        <v>119</v>
      </c>
      <c r="B119" s="9">
        <v>5</v>
      </c>
      <c r="C119" s="9"/>
      <c r="D119" s="10">
        <f t="shared" si="9"/>
        <v>-5</v>
      </c>
      <c r="E119" s="11">
        <f t="shared" si="12"/>
        <v>-100</v>
      </c>
      <c r="IE119" s="2"/>
      <c r="IF119" s="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1" customFormat="1" ht="18" customHeight="1">
      <c r="A120" s="8" t="s">
        <v>120</v>
      </c>
      <c r="B120" s="9"/>
      <c r="C120" s="9"/>
      <c r="D120" s="10">
        <f t="shared" si="9"/>
        <v>0</v>
      </c>
      <c r="E120" s="11"/>
      <c r="IE120" s="2"/>
      <c r="IF120" s="2"/>
      <c r="IG120" s="2"/>
      <c r="IH120" s="2"/>
      <c r="II120" s="2"/>
      <c r="IJ120" s="2"/>
      <c r="IK120" s="2"/>
      <c r="IL120" s="2"/>
      <c r="IM120" s="2"/>
      <c r="IN120" s="2"/>
      <c r="IO120" s="2"/>
      <c r="IP120" s="2"/>
      <c r="IQ120" s="2"/>
      <c r="IR120" s="2"/>
      <c r="IS120" s="2"/>
      <c r="IT120" s="2"/>
      <c r="IU120" s="2"/>
      <c r="IV120" s="2"/>
    </row>
    <row r="121" spans="1:256" s="1" customFormat="1" ht="18" customHeight="1">
      <c r="A121" s="8" t="s">
        <v>121</v>
      </c>
      <c r="B121" s="9">
        <v>561</v>
      </c>
      <c r="C121" s="9"/>
      <c r="D121" s="10">
        <f t="shared" si="9"/>
        <v>-561</v>
      </c>
      <c r="E121" s="11">
        <f aca="true" t="shared" si="13" ref="E121:E124">SUM(D121/B121*100)</f>
        <v>-100</v>
      </c>
      <c r="IE121" s="2"/>
      <c r="IF121" s="2"/>
      <c r="IG121" s="2"/>
      <c r="IH121" s="2"/>
      <c r="II121" s="2"/>
      <c r="IJ121" s="2"/>
      <c r="IK121" s="2"/>
      <c r="IL121" s="2"/>
      <c r="IM121" s="2"/>
      <c r="IN121" s="2"/>
      <c r="IO121" s="2"/>
      <c r="IP121" s="2"/>
      <c r="IQ121" s="2"/>
      <c r="IR121" s="2"/>
      <c r="IS121" s="2"/>
      <c r="IT121" s="2"/>
      <c r="IU121" s="2"/>
      <c r="IV121" s="2"/>
    </row>
    <row r="122" spans="1:256" s="1" customFormat="1" ht="18" customHeight="1">
      <c r="A122" s="8" t="s">
        <v>122</v>
      </c>
      <c r="B122" s="9">
        <v>10</v>
      </c>
      <c r="C122" s="9"/>
      <c r="D122" s="10">
        <f t="shared" si="9"/>
        <v>-10</v>
      </c>
      <c r="E122" s="11">
        <f t="shared" si="13"/>
        <v>-100</v>
      </c>
      <c r="IE122" s="2"/>
      <c r="IF122" s="2"/>
      <c r="IG122" s="2"/>
      <c r="IH122" s="2"/>
      <c r="II122" s="2"/>
      <c r="IJ122" s="2"/>
      <c r="IK122" s="2"/>
      <c r="IL122" s="2"/>
      <c r="IM122" s="2"/>
      <c r="IN122" s="2"/>
      <c r="IO122" s="2"/>
      <c r="IP122" s="2"/>
      <c r="IQ122" s="2"/>
      <c r="IR122" s="2"/>
      <c r="IS122" s="2"/>
      <c r="IT122" s="2"/>
      <c r="IU122" s="2"/>
      <c r="IV122" s="2"/>
    </row>
    <row r="123" spans="1:256" s="1" customFormat="1" ht="18" customHeight="1">
      <c r="A123" s="8" t="s">
        <v>123</v>
      </c>
      <c r="B123" s="9">
        <v>6</v>
      </c>
      <c r="C123" s="9"/>
      <c r="D123" s="10">
        <f t="shared" si="9"/>
        <v>-6</v>
      </c>
      <c r="E123" s="11">
        <f t="shared" si="13"/>
        <v>-100</v>
      </c>
      <c r="IE123" s="2"/>
      <c r="IF123" s="2"/>
      <c r="IG123" s="2"/>
      <c r="IH123" s="2"/>
      <c r="II123" s="2"/>
      <c r="IJ123" s="2"/>
      <c r="IK123" s="2"/>
      <c r="IL123" s="2"/>
      <c r="IM123" s="2"/>
      <c r="IN123" s="2"/>
      <c r="IO123" s="2"/>
      <c r="IP123" s="2"/>
      <c r="IQ123" s="2"/>
      <c r="IR123" s="2"/>
      <c r="IS123" s="2"/>
      <c r="IT123" s="2"/>
      <c r="IU123" s="2"/>
      <c r="IV123" s="2"/>
    </row>
    <row r="124" spans="1:256" s="1" customFormat="1" ht="18" customHeight="1">
      <c r="A124" s="8" t="s">
        <v>120</v>
      </c>
      <c r="B124" s="9">
        <v>62</v>
      </c>
      <c r="C124" s="9"/>
      <c r="D124" s="10">
        <f t="shared" si="9"/>
        <v>-62</v>
      </c>
      <c r="E124" s="11">
        <f t="shared" si="13"/>
        <v>-100</v>
      </c>
      <c r="IE124" s="2"/>
      <c r="IF124" s="2"/>
      <c r="IG124" s="2"/>
      <c r="IH124" s="2"/>
      <c r="II124" s="2"/>
      <c r="IJ124" s="2"/>
      <c r="IK124" s="2"/>
      <c r="IL124" s="2"/>
      <c r="IM124" s="2"/>
      <c r="IN124" s="2"/>
      <c r="IO124" s="2"/>
      <c r="IP124" s="2"/>
      <c r="IQ124" s="2"/>
      <c r="IR124" s="2"/>
      <c r="IS124" s="2"/>
      <c r="IT124" s="2"/>
      <c r="IU124" s="2"/>
      <c r="IV124" s="2"/>
    </row>
    <row r="125" spans="1:256" s="1" customFormat="1" ht="18" customHeight="1">
      <c r="A125" s="8" t="s">
        <v>124</v>
      </c>
      <c r="B125" s="9"/>
      <c r="C125" s="9"/>
      <c r="D125" s="10">
        <f t="shared" si="9"/>
        <v>0</v>
      </c>
      <c r="E125" s="11"/>
      <c r="IE125" s="2"/>
      <c r="IF125" s="2"/>
      <c r="IG125" s="2"/>
      <c r="IH125" s="2"/>
      <c r="II125" s="2"/>
      <c r="IJ125" s="2"/>
      <c r="IK125" s="2"/>
      <c r="IL125" s="2"/>
      <c r="IM125" s="2"/>
      <c r="IN125" s="2"/>
      <c r="IO125" s="2"/>
      <c r="IP125" s="2"/>
      <c r="IQ125" s="2"/>
      <c r="IR125" s="2"/>
      <c r="IS125" s="2"/>
      <c r="IT125" s="2"/>
      <c r="IU125" s="2"/>
      <c r="IV125" s="2"/>
    </row>
    <row r="126" spans="1:256" s="1" customFormat="1" ht="18" customHeight="1">
      <c r="A126" s="8" t="s">
        <v>125</v>
      </c>
      <c r="B126" s="9">
        <f>SUM(B127:B128)</f>
        <v>0</v>
      </c>
      <c r="C126" s="9">
        <f>SUM(C127:C128)</f>
        <v>0</v>
      </c>
      <c r="D126" s="10">
        <f t="shared" si="9"/>
        <v>0</v>
      </c>
      <c r="E126" s="11"/>
      <c r="IE126" s="2"/>
      <c r="IF126" s="2"/>
      <c r="IG126" s="2"/>
      <c r="IH126" s="2"/>
      <c r="II126" s="2"/>
      <c r="IJ126" s="2"/>
      <c r="IK126" s="2"/>
      <c r="IL126" s="2"/>
      <c r="IM126" s="2"/>
      <c r="IN126" s="2"/>
      <c r="IO126" s="2"/>
      <c r="IP126" s="2"/>
      <c r="IQ126" s="2"/>
      <c r="IR126" s="2"/>
      <c r="IS126" s="2"/>
      <c r="IT126" s="2"/>
      <c r="IU126" s="2"/>
      <c r="IV126" s="2"/>
    </row>
    <row r="127" spans="1:256" s="1" customFormat="1" ht="18" customHeight="1">
      <c r="A127" s="8" t="s">
        <v>126</v>
      </c>
      <c r="B127" s="9"/>
      <c r="C127" s="9"/>
      <c r="D127" s="10">
        <f t="shared" si="9"/>
        <v>0</v>
      </c>
      <c r="E127" s="11"/>
      <c r="IE127" s="2"/>
      <c r="IF127" s="2"/>
      <c r="IG127" s="2"/>
      <c r="IH127" s="2"/>
      <c r="II127" s="2"/>
      <c r="IJ127" s="2"/>
      <c r="IK127" s="2"/>
      <c r="IL127" s="2"/>
      <c r="IM127" s="2"/>
      <c r="IN127" s="2"/>
      <c r="IO127" s="2"/>
      <c r="IP127" s="2"/>
      <c r="IQ127" s="2"/>
      <c r="IR127" s="2"/>
      <c r="IS127" s="2"/>
      <c r="IT127" s="2"/>
      <c r="IU127" s="2"/>
      <c r="IV127" s="2"/>
    </row>
    <row r="128" spans="1:256" s="1" customFormat="1" ht="18" customHeight="1">
      <c r="A128" s="8" t="s">
        <v>127</v>
      </c>
      <c r="B128" s="9"/>
      <c r="C128" s="9"/>
      <c r="D128" s="10">
        <f t="shared" si="9"/>
        <v>0</v>
      </c>
      <c r="E128" s="11"/>
      <c r="IE128" s="2"/>
      <c r="IF128" s="2"/>
      <c r="IG128" s="2"/>
      <c r="IH128" s="2"/>
      <c r="II128" s="2"/>
      <c r="IJ128" s="2"/>
      <c r="IK128" s="2"/>
      <c r="IL128" s="2"/>
      <c r="IM128" s="2"/>
      <c r="IN128" s="2"/>
      <c r="IO128" s="2"/>
      <c r="IP128" s="2"/>
      <c r="IQ128" s="2"/>
      <c r="IR128" s="2"/>
      <c r="IS128" s="2"/>
      <c r="IT128" s="2"/>
      <c r="IU128" s="2"/>
      <c r="IV128" s="2"/>
    </row>
    <row r="129" spans="1:256" s="1" customFormat="1" ht="18" customHeight="1">
      <c r="A129" s="8" t="s">
        <v>128</v>
      </c>
      <c r="B129" s="9">
        <f>SUM(B130:B131)</f>
        <v>0</v>
      </c>
      <c r="C129" s="9">
        <f>SUM(C130:C131)</f>
        <v>0</v>
      </c>
      <c r="D129" s="10">
        <f t="shared" si="9"/>
        <v>0</v>
      </c>
      <c r="E129" s="11"/>
      <c r="IE129" s="2"/>
      <c r="IF129" s="2"/>
      <c r="IG129" s="2"/>
      <c r="IH129" s="2"/>
      <c r="II129" s="2"/>
      <c r="IJ129" s="2"/>
      <c r="IK129" s="2"/>
      <c r="IL129" s="2"/>
      <c r="IM129" s="2"/>
      <c r="IN129" s="2"/>
      <c r="IO129" s="2"/>
      <c r="IP129" s="2"/>
      <c r="IQ129" s="2"/>
      <c r="IR129" s="2"/>
      <c r="IS129" s="2"/>
      <c r="IT129" s="2"/>
      <c r="IU129" s="2"/>
      <c r="IV129" s="2"/>
    </row>
    <row r="130" spans="1:256" s="1" customFormat="1" ht="18" customHeight="1">
      <c r="A130" s="8" t="s">
        <v>129</v>
      </c>
      <c r="B130" s="9"/>
      <c r="C130" s="9"/>
      <c r="D130" s="10">
        <f t="shared" si="9"/>
        <v>0</v>
      </c>
      <c r="E130" s="11"/>
      <c r="IE130" s="2"/>
      <c r="IF130" s="2"/>
      <c r="IG130" s="2"/>
      <c r="IH130" s="2"/>
      <c r="II130" s="2"/>
      <c r="IJ130" s="2"/>
      <c r="IK130" s="2"/>
      <c r="IL130" s="2"/>
      <c r="IM130" s="2"/>
      <c r="IN130" s="2"/>
      <c r="IO130" s="2"/>
      <c r="IP130" s="2"/>
      <c r="IQ130" s="2"/>
      <c r="IR130" s="2"/>
      <c r="IS130" s="2"/>
      <c r="IT130" s="2"/>
      <c r="IU130" s="2"/>
      <c r="IV130" s="2"/>
    </row>
    <row r="131" spans="1:256" s="1" customFormat="1" ht="18" customHeight="1">
      <c r="A131" s="8" t="s">
        <v>130</v>
      </c>
      <c r="B131" s="9"/>
      <c r="C131" s="9"/>
      <c r="D131" s="10">
        <f t="shared" si="9"/>
        <v>0</v>
      </c>
      <c r="E131" s="11"/>
      <c r="IE131" s="2"/>
      <c r="IF131" s="2"/>
      <c r="IG131" s="2"/>
      <c r="IH131" s="2"/>
      <c r="II131" s="2"/>
      <c r="IJ131" s="2"/>
      <c r="IK131" s="2"/>
      <c r="IL131" s="2"/>
      <c r="IM131" s="2"/>
      <c r="IN131" s="2"/>
      <c r="IO131" s="2"/>
      <c r="IP131" s="2"/>
      <c r="IQ131" s="2"/>
      <c r="IR131" s="2"/>
      <c r="IS131" s="2"/>
      <c r="IT131" s="2"/>
      <c r="IU131" s="2"/>
      <c r="IV131" s="2"/>
    </row>
    <row r="132" spans="1:256" s="1" customFormat="1" ht="18" customHeight="1">
      <c r="A132" s="8" t="s">
        <v>131</v>
      </c>
      <c r="B132" s="9">
        <f>SUM(B133:B137)</f>
        <v>216</v>
      </c>
      <c r="C132" s="9">
        <f>SUM(C133:C137)</f>
        <v>310</v>
      </c>
      <c r="D132" s="10">
        <f t="shared" si="9"/>
        <v>94</v>
      </c>
      <c r="E132" s="11">
        <f aca="true" t="shared" si="14" ref="E132:E135">SUM(D132/B132*100)</f>
        <v>43.51851851851852</v>
      </c>
      <c r="IE132" s="2"/>
      <c r="IF132" s="2"/>
      <c r="IG132" s="2"/>
      <c r="IH132" s="2"/>
      <c r="II132" s="2"/>
      <c r="IJ132" s="2"/>
      <c r="IK132" s="2"/>
      <c r="IL132" s="2"/>
      <c r="IM132" s="2"/>
      <c r="IN132" s="2"/>
      <c r="IO132" s="2"/>
      <c r="IP132" s="2"/>
      <c r="IQ132" s="2"/>
      <c r="IR132" s="2"/>
      <c r="IS132" s="2"/>
      <c r="IT132" s="2"/>
      <c r="IU132" s="2"/>
      <c r="IV132" s="2"/>
    </row>
    <row r="133" spans="1:256" s="1" customFormat="1" ht="18" customHeight="1">
      <c r="A133" s="8" t="s">
        <v>132</v>
      </c>
      <c r="B133" s="9">
        <v>109</v>
      </c>
      <c r="C133" s="9">
        <v>251</v>
      </c>
      <c r="D133" s="10">
        <f aca="true" t="shared" si="15" ref="D133:D196">SUM(C133-B133)</f>
        <v>142</v>
      </c>
      <c r="E133" s="11">
        <f t="shared" si="14"/>
        <v>130.27522935779817</v>
      </c>
      <c r="IE133" s="2"/>
      <c r="IF133" s="2"/>
      <c r="IG133" s="2"/>
      <c r="IH133" s="2"/>
      <c r="II133" s="2"/>
      <c r="IJ133" s="2"/>
      <c r="IK133" s="2"/>
      <c r="IL133" s="2"/>
      <c r="IM133" s="2"/>
      <c r="IN133" s="2"/>
      <c r="IO133" s="2"/>
      <c r="IP133" s="2"/>
      <c r="IQ133" s="2"/>
      <c r="IR133" s="2"/>
      <c r="IS133" s="2"/>
      <c r="IT133" s="2"/>
      <c r="IU133" s="2"/>
      <c r="IV133" s="2"/>
    </row>
    <row r="134" spans="1:256" s="1" customFormat="1" ht="18" customHeight="1">
      <c r="A134" s="8" t="s">
        <v>133</v>
      </c>
      <c r="B134" s="9"/>
      <c r="C134" s="9">
        <v>59</v>
      </c>
      <c r="D134" s="10">
        <f t="shared" si="15"/>
        <v>59</v>
      </c>
      <c r="E134" s="11" t="e">
        <f t="shared" si="14"/>
        <v>#DIV/0!</v>
      </c>
      <c r="IE134" s="2"/>
      <c r="IF134" s="2"/>
      <c r="IG134" s="2"/>
      <c r="IH134" s="2"/>
      <c r="II134" s="2"/>
      <c r="IJ134" s="2"/>
      <c r="IK134" s="2"/>
      <c r="IL134" s="2"/>
      <c r="IM134" s="2"/>
      <c r="IN134" s="2"/>
      <c r="IO134" s="2"/>
      <c r="IP134" s="2"/>
      <c r="IQ134" s="2"/>
      <c r="IR134" s="2"/>
      <c r="IS134" s="2"/>
      <c r="IT134" s="2"/>
      <c r="IU134" s="2"/>
      <c r="IV134" s="2"/>
    </row>
    <row r="135" spans="1:256" s="1" customFormat="1" ht="18" customHeight="1">
      <c r="A135" s="8" t="s">
        <v>20</v>
      </c>
      <c r="B135" s="9">
        <v>107</v>
      </c>
      <c r="C135" s="9"/>
      <c r="D135" s="10">
        <f t="shared" si="15"/>
        <v>-107</v>
      </c>
      <c r="E135" s="11">
        <f t="shared" si="14"/>
        <v>-100</v>
      </c>
      <c r="IE135" s="2"/>
      <c r="IF135" s="2"/>
      <c r="IG135" s="2"/>
      <c r="IH135" s="2"/>
      <c r="II135" s="2"/>
      <c r="IJ135" s="2"/>
      <c r="IK135" s="2"/>
      <c r="IL135" s="2"/>
      <c r="IM135" s="2"/>
      <c r="IN135" s="2"/>
      <c r="IO135" s="2"/>
      <c r="IP135" s="2"/>
      <c r="IQ135" s="2"/>
      <c r="IR135" s="2"/>
      <c r="IS135" s="2"/>
      <c r="IT135" s="2"/>
      <c r="IU135" s="2"/>
      <c r="IV135" s="2"/>
    </row>
    <row r="136" spans="1:256" s="1" customFormat="1" ht="18" customHeight="1">
      <c r="A136" s="8" t="s">
        <v>134</v>
      </c>
      <c r="B136" s="9"/>
      <c r="C136" s="9"/>
      <c r="D136" s="10">
        <f t="shared" si="15"/>
        <v>0</v>
      </c>
      <c r="E136" s="11"/>
      <c r="IE136" s="2"/>
      <c r="IF136" s="2"/>
      <c r="IG136" s="2"/>
      <c r="IH136" s="2"/>
      <c r="II136" s="2"/>
      <c r="IJ136" s="2"/>
      <c r="IK136" s="2"/>
      <c r="IL136" s="2"/>
      <c r="IM136" s="2"/>
      <c r="IN136" s="2"/>
      <c r="IO136" s="2"/>
      <c r="IP136" s="2"/>
      <c r="IQ136" s="2"/>
      <c r="IR136" s="2"/>
      <c r="IS136" s="2"/>
      <c r="IT136" s="2"/>
      <c r="IU136" s="2"/>
      <c r="IV136" s="2"/>
    </row>
    <row r="137" spans="1:256" s="1" customFormat="1" ht="18" customHeight="1">
      <c r="A137" s="12" t="s">
        <v>135</v>
      </c>
      <c r="B137" s="9"/>
      <c r="C137" s="9"/>
      <c r="D137" s="10">
        <f t="shared" si="15"/>
        <v>0</v>
      </c>
      <c r="E137" s="11" t="e">
        <f aca="true" t="shared" si="16" ref="E137:E150">SUM(D137/B137*100)</f>
        <v>#DIV/0!</v>
      </c>
      <c r="IE137" s="2"/>
      <c r="IF137" s="2"/>
      <c r="IG137" s="2"/>
      <c r="IH137" s="2"/>
      <c r="II137" s="2"/>
      <c r="IJ137" s="2"/>
      <c r="IK137" s="2"/>
      <c r="IL137" s="2"/>
      <c r="IM137" s="2"/>
      <c r="IN137" s="2"/>
      <c r="IO137" s="2"/>
      <c r="IP137" s="2"/>
      <c r="IQ137" s="2"/>
      <c r="IR137" s="2"/>
      <c r="IS137" s="2"/>
      <c r="IT137" s="2"/>
      <c r="IU137" s="2"/>
      <c r="IV137" s="2"/>
    </row>
    <row r="138" spans="1:256" s="1" customFormat="1" ht="18" customHeight="1">
      <c r="A138" s="8" t="s">
        <v>136</v>
      </c>
      <c r="B138" s="14">
        <f>SUM(B139,B143,B149,B152,B154,B158)</f>
        <v>20731</v>
      </c>
      <c r="C138" s="14">
        <f>SUM(C139,C143,C149,C152,C154,C158)</f>
        <v>21999</v>
      </c>
      <c r="D138" s="10">
        <f t="shared" si="15"/>
        <v>1268</v>
      </c>
      <c r="E138" s="11">
        <f t="shared" si="16"/>
        <v>6.116443972794365</v>
      </c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  <c r="IU138" s="2"/>
      <c r="IV138" s="2"/>
    </row>
    <row r="139" spans="1:256" s="1" customFormat="1" ht="18" customHeight="1">
      <c r="A139" s="8" t="s">
        <v>137</v>
      </c>
      <c r="B139" s="9">
        <f>SUM(B140:B142)</f>
        <v>206</v>
      </c>
      <c r="C139" s="9">
        <f>SUM(C140:C142)</f>
        <v>137</v>
      </c>
      <c r="D139" s="10">
        <f t="shared" si="15"/>
        <v>-69</v>
      </c>
      <c r="E139" s="11">
        <f t="shared" si="16"/>
        <v>-33.49514563106796</v>
      </c>
      <c r="IE139" s="2"/>
      <c r="IF139" s="2"/>
      <c r="IG139" s="2"/>
      <c r="IH139" s="2"/>
      <c r="II139" s="2"/>
      <c r="IJ139" s="2"/>
      <c r="IK139" s="2"/>
      <c r="IL139" s="2"/>
      <c r="IM139" s="2"/>
      <c r="IN139" s="2"/>
      <c r="IO139" s="2"/>
      <c r="IP139" s="2"/>
      <c r="IQ139" s="2"/>
      <c r="IR139" s="2"/>
      <c r="IS139" s="2"/>
      <c r="IT139" s="2"/>
      <c r="IU139" s="2"/>
      <c r="IV139" s="2"/>
    </row>
    <row r="140" spans="1:256" s="1" customFormat="1" ht="18" customHeight="1">
      <c r="A140" s="8" t="s">
        <v>138</v>
      </c>
      <c r="B140" s="9">
        <v>76</v>
      </c>
      <c r="C140" s="9">
        <v>100</v>
      </c>
      <c r="D140" s="10">
        <f t="shared" si="15"/>
        <v>24</v>
      </c>
      <c r="E140" s="11">
        <f t="shared" si="16"/>
        <v>31.57894736842105</v>
      </c>
      <c r="IE140" s="2"/>
      <c r="IF140" s="2"/>
      <c r="IG140" s="2"/>
      <c r="IH140" s="2"/>
      <c r="II140" s="2"/>
      <c r="IJ140" s="2"/>
      <c r="IK140" s="2"/>
      <c r="IL140" s="2"/>
      <c r="IM140" s="2"/>
      <c r="IN140" s="2"/>
      <c r="IO140" s="2"/>
      <c r="IP140" s="2"/>
      <c r="IQ140" s="2"/>
      <c r="IR140" s="2"/>
      <c r="IS140" s="2"/>
      <c r="IT140" s="2"/>
      <c r="IU140" s="2"/>
      <c r="IV140" s="2"/>
    </row>
    <row r="141" spans="1:256" s="1" customFormat="1" ht="18" customHeight="1">
      <c r="A141" s="8" t="s">
        <v>139</v>
      </c>
      <c r="B141" s="9">
        <v>4</v>
      </c>
      <c r="C141" s="9">
        <v>7</v>
      </c>
      <c r="D141" s="10">
        <f t="shared" si="15"/>
        <v>3</v>
      </c>
      <c r="E141" s="11">
        <f t="shared" si="16"/>
        <v>75</v>
      </c>
      <c r="IE141" s="2"/>
      <c r="IF141" s="2"/>
      <c r="IG141" s="2"/>
      <c r="IH141" s="2"/>
      <c r="II141" s="2"/>
      <c r="IJ141" s="2"/>
      <c r="IK141" s="2"/>
      <c r="IL141" s="2"/>
      <c r="IM141" s="2"/>
      <c r="IN141" s="2"/>
      <c r="IO141" s="2"/>
      <c r="IP141" s="2"/>
      <c r="IQ141" s="2"/>
      <c r="IR141" s="2"/>
      <c r="IS141" s="2"/>
      <c r="IT141" s="2"/>
      <c r="IU141" s="2"/>
      <c r="IV141" s="2"/>
    </row>
    <row r="142" spans="1:256" s="1" customFormat="1" ht="18" customHeight="1">
      <c r="A142" s="8" t="s">
        <v>140</v>
      </c>
      <c r="B142" s="9">
        <v>126</v>
      </c>
      <c r="C142" s="9">
        <f>30</f>
        <v>30</v>
      </c>
      <c r="D142" s="10">
        <f t="shared" si="15"/>
        <v>-96</v>
      </c>
      <c r="E142" s="11">
        <f t="shared" si="16"/>
        <v>-76.19047619047619</v>
      </c>
      <c r="IE142" s="2"/>
      <c r="IF142" s="2"/>
      <c r="IG142" s="2"/>
      <c r="IH142" s="2"/>
      <c r="II142" s="2"/>
      <c r="IJ142" s="2"/>
      <c r="IK142" s="2"/>
      <c r="IL142" s="2"/>
      <c r="IM142" s="2"/>
      <c r="IN142" s="2"/>
      <c r="IO142" s="2"/>
      <c r="IP142" s="2"/>
      <c r="IQ142" s="2"/>
      <c r="IR142" s="2"/>
      <c r="IS142" s="2"/>
      <c r="IT142" s="2"/>
      <c r="IU142" s="2"/>
      <c r="IV142" s="2"/>
    </row>
    <row r="143" spans="1:256" s="1" customFormat="1" ht="18" customHeight="1">
      <c r="A143" s="8" t="s">
        <v>141</v>
      </c>
      <c r="B143" s="9">
        <f>SUM(B144:B148)</f>
        <v>18581</v>
      </c>
      <c r="C143" s="9">
        <f>SUM(C144:C148)</f>
        <v>19758</v>
      </c>
      <c r="D143" s="10">
        <f t="shared" si="15"/>
        <v>1177</v>
      </c>
      <c r="E143" s="11">
        <f t="shared" si="16"/>
        <v>6.334427641138797</v>
      </c>
      <c r="IE143" s="2"/>
      <c r="IF143" s="2"/>
      <c r="IG143" s="2"/>
      <c r="IH143" s="2"/>
      <c r="II143" s="2"/>
      <c r="IJ143" s="2"/>
      <c r="IK143" s="2"/>
      <c r="IL143" s="2"/>
      <c r="IM143" s="2"/>
      <c r="IN143" s="2"/>
      <c r="IO143" s="2"/>
      <c r="IP143" s="2"/>
      <c r="IQ143" s="2"/>
      <c r="IR143" s="2"/>
      <c r="IS143" s="2"/>
      <c r="IT143" s="2"/>
      <c r="IU143" s="2"/>
      <c r="IV143" s="2"/>
    </row>
    <row r="144" spans="1:256" s="1" customFormat="1" ht="18" customHeight="1">
      <c r="A144" s="8" t="s">
        <v>142</v>
      </c>
      <c r="B144" s="9">
        <v>295</v>
      </c>
      <c r="C144" s="9">
        <f>248</f>
        <v>248</v>
      </c>
      <c r="D144" s="10">
        <f t="shared" si="15"/>
        <v>-47</v>
      </c>
      <c r="E144" s="11">
        <f t="shared" si="16"/>
        <v>-15.932203389830507</v>
      </c>
      <c r="IE144" s="2"/>
      <c r="IF144" s="2"/>
      <c r="IG144" s="2"/>
      <c r="IH144" s="2"/>
      <c r="II144" s="2"/>
      <c r="IJ144" s="2"/>
      <c r="IK144" s="2"/>
      <c r="IL144" s="2"/>
      <c r="IM144" s="2"/>
      <c r="IN144" s="2"/>
      <c r="IO144" s="2"/>
      <c r="IP144" s="2"/>
      <c r="IQ144" s="2"/>
      <c r="IR144" s="2"/>
      <c r="IS144" s="2"/>
      <c r="IT144" s="2"/>
      <c r="IU144" s="2"/>
      <c r="IV144" s="2"/>
    </row>
    <row r="145" spans="1:256" s="1" customFormat="1" ht="18" customHeight="1">
      <c r="A145" s="8" t="s">
        <v>143</v>
      </c>
      <c r="B145" s="9">
        <v>8601</v>
      </c>
      <c r="C145" s="9">
        <v>8964</v>
      </c>
      <c r="D145" s="10">
        <f t="shared" si="15"/>
        <v>363</v>
      </c>
      <c r="E145" s="11">
        <f t="shared" si="16"/>
        <v>4.220439483780956</v>
      </c>
      <c r="IE145" s="2"/>
      <c r="IF145" s="2"/>
      <c r="IG145" s="2"/>
      <c r="IH145" s="2"/>
      <c r="II145" s="2"/>
      <c r="IJ145" s="2"/>
      <c r="IK145" s="2"/>
      <c r="IL145" s="2"/>
      <c r="IM145" s="2"/>
      <c r="IN145" s="2"/>
      <c r="IO145" s="2"/>
      <c r="IP145" s="2"/>
      <c r="IQ145" s="2"/>
      <c r="IR145" s="2"/>
      <c r="IS145" s="2"/>
      <c r="IT145" s="2"/>
      <c r="IU145" s="2"/>
      <c r="IV145" s="2"/>
    </row>
    <row r="146" spans="1:256" s="1" customFormat="1" ht="18" customHeight="1">
      <c r="A146" s="8" t="s">
        <v>144</v>
      </c>
      <c r="B146" s="9">
        <v>6529</v>
      </c>
      <c r="C146" s="9">
        <v>6791</v>
      </c>
      <c r="D146" s="10">
        <f t="shared" si="15"/>
        <v>262</v>
      </c>
      <c r="E146" s="11">
        <f t="shared" si="16"/>
        <v>4.012865676213815</v>
      </c>
      <c r="IE146" s="2"/>
      <c r="IF146" s="2"/>
      <c r="IG146" s="2"/>
      <c r="IH146" s="2"/>
      <c r="II146" s="2"/>
      <c r="IJ146" s="2"/>
      <c r="IK146" s="2"/>
      <c r="IL146" s="2"/>
      <c r="IM146" s="2"/>
      <c r="IN146" s="2"/>
      <c r="IO146" s="2"/>
      <c r="IP146" s="2"/>
      <c r="IQ146" s="2"/>
      <c r="IR146" s="2"/>
      <c r="IS146" s="2"/>
      <c r="IT146" s="2"/>
      <c r="IU146" s="2"/>
      <c r="IV146" s="2"/>
    </row>
    <row r="147" spans="1:256" s="1" customFormat="1" ht="18" customHeight="1">
      <c r="A147" s="8" t="s">
        <v>145</v>
      </c>
      <c r="B147" s="9">
        <v>2630</v>
      </c>
      <c r="C147" s="9">
        <v>3091</v>
      </c>
      <c r="D147" s="10">
        <f t="shared" si="15"/>
        <v>461</v>
      </c>
      <c r="E147" s="11">
        <f t="shared" si="16"/>
        <v>17.528517110266158</v>
      </c>
      <c r="IE147" s="2"/>
      <c r="IF147" s="2"/>
      <c r="IG147" s="2"/>
      <c r="IH147" s="2"/>
      <c r="II147" s="2"/>
      <c r="IJ147" s="2"/>
      <c r="IK147" s="2"/>
      <c r="IL147" s="2"/>
      <c r="IM147" s="2"/>
      <c r="IN147" s="2"/>
      <c r="IO147" s="2"/>
      <c r="IP147" s="2"/>
      <c r="IQ147" s="2"/>
      <c r="IR147" s="2"/>
      <c r="IS147" s="2"/>
      <c r="IT147" s="2"/>
      <c r="IU147" s="2"/>
      <c r="IV147" s="2"/>
    </row>
    <row r="148" spans="1:256" s="1" customFormat="1" ht="18" customHeight="1">
      <c r="A148" s="8" t="s">
        <v>146</v>
      </c>
      <c r="B148" s="9">
        <v>526</v>
      </c>
      <c r="C148" s="9">
        <f>131+155+294+84</f>
        <v>664</v>
      </c>
      <c r="D148" s="10">
        <f t="shared" si="15"/>
        <v>138</v>
      </c>
      <c r="E148" s="11">
        <f t="shared" si="16"/>
        <v>26.23574144486692</v>
      </c>
      <c r="IE148" s="2"/>
      <c r="IF148" s="2"/>
      <c r="IG148" s="2"/>
      <c r="IH148" s="2"/>
      <c r="II148" s="2"/>
      <c r="IJ148" s="2"/>
      <c r="IK148" s="2"/>
      <c r="IL148" s="2"/>
      <c r="IM148" s="2"/>
      <c r="IN148" s="2"/>
      <c r="IO148" s="2"/>
      <c r="IP148" s="2"/>
      <c r="IQ148" s="2"/>
      <c r="IR148" s="2"/>
      <c r="IS148" s="2"/>
      <c r="IT148" s="2"/>
      <c r="IU148" s="2"/>
      <c r="IV148" s="2"/>
    </row>
    <row r="149" spans="1:256" s="1" customFormat="1" ht="18" customHeight="1">
      <c r="A149" s="8" t="s">
        <v>147</v>
      </c>
      <c r="B149" s="9">
        <f>SUM(B150:B151)</f>
        <v>734</v>
      </c>
      <c r="C149" s="9">
        <f>SUM(C150:C151)</f>
        <v>859</v>
      </c>
      <c r="D149" s="10">
        <f t="shared" si="15"/>
        <v>125</v>
      </c>
      <c r="E149" s="11">
        <f t="shared" si="16"/>
        <v>17.029972752043594</v>
      </c>
      <c r="IE149" s="2"/>
      <c r="IF149" s="2"/>
      <c r="IG149" s="2"/>
      <c r="IH149" s="2"/>
      <c r="II149" s="2"/>
      <c r="IJ149" s="2"/>
      <c r="IK149" s="2"/>
      <c r="IL149" s="2"/>
      <c r="IM149" s="2"/>
      <c r="IN149" s="2"/>
      <c r="IO149" s="2"/>
      <c r="IP149" s="2"/>
      <c r="IQ149" s="2"/>
      <c r="IR149" s="2"/>
      <c r="IS149" s="2"/>
      <c r="IT149" s="2"/>
      <c r="IU149" s="2"/>
      <c r="IV149" s="2"/>
    </row>
    <row r="150" spans="1:256" s="1" customFormat="1" ht="18" customHeight="1">
      <c r="A150" s="8" t="s">
        <v>148</v>
      </c>
      <c r="B150" s="9">
        <v>734</v>
      </c>
      <c r="C150" s="9">
        <v>859</v>
      </c>
      <c r="D150" s="10">
        <f t="shared" si="15"/>
        <v>125</v>
      </c>
      <c r="E150" s="11">
        <f t="shared" si="16"/>
        <v>17.029972752043594</v>
      </c>
      <c r="IE150" s="2"/>
      <c r="IF150" s="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1" customFormat="1" ht="18" customHeight="1">
      <c r="A151" s="8" t="s">
        <v>149</v>
      </c>
      <c r="B151" s="9"/>
      <c r="C151" s="9"/>
      <c r="D151" s="10">
        <f t="shared" si="15"/>
        <v>0</v>
      </c>
      <c r="E151" s="11"/>
      <c r="IE151" s="2"/>
      <c r="IF151" s="2"/>
      <c r="IG151" s="2"/>
      <c r="IH151" s="2"/>
      <c r="II151" s="2"/>
      <c r="IJ151" s="2"/>
      <c r="IK151" s="2"/>
      <c r="IL151" s="2"/>
      <c r="IM151" s="2"/>
      <c r="IN151" s="2"/>
      <c r="IO151" s="2"/>
      <c r="IP151" s="2"/>
      <c r="IQ151" s="2"/>
      <c r="IR151" s="2"/>
      <c r="IS151" s="2"/>
      <c r="IT151" s="2"/>
      <c r="IU151" s="2"/>
      <c r="IV151" s="2"/>
    </row>
    <row r="152" spans="1:256" s="1" customFormat="1" ht="18" customHeight="1">
      <c r="A152" s="8" t="s">
        <v>150</v>
      </c>
      <c r="B152" s="9">
        <f>SUM(B153)</f>
        <v>200</v>
      </c>
      <c r="C152" s="9">
        <f>SUM(C153)</f>
        <v>235</v>
      </c>
      <c r="D152" s="10">
        <f t="shared" si="15"/>
        <v>35</v>
      </c>
      <c r="E152" s="11">
        <f aca="true" t="shared" si="17" ref="E152:E156">SUM(D152/B152*100)</f>
        <v>17.5</v>
      </c>
      <c r="IE152" s="2"/>
      <c r="IF152" s="2"/>
      <c r="IG152" s="2"/>
      <c r="IH152" s="2"/>
      <c r="II152" s="2"/>
      <c r="IJ152" s="2"/>
      <c r="IK152" s="2"/>
      <c r="IL152" s="2"/>
      <c r="IM152" s="2"/>
      <c r="IN152" s="2"/>
      <c r="IO152" s="2"/>
      <c r="IP152" s="2"/>
      <c r="IQ152" s="2"/>
      <c r="IR152" s="2"/>
      <c r="IS152" s="2"/>
      <c r="IT152" s="2"/>
      <c r="IU152" s="2"/>
      <c r="IV152" s="2"/>
    </row>
    <row r="153" spans="1:256" s="1" customFormat="1" ht="18" customHeight="1">
      <c r="A153" s="8" t="s">
        <v>151</v>
      </c>
      <c r="B153" s="9">
        <v>200</v>
      </c>
      <c r="C153" s="9">
        <v>235</v>
      </c>
      <c r="D153" s="10">
        <f t="shared" si="15"/>
        <v>35</v>
      </c>
      <c r="E153" s="11">
        <f t="shared" si="17"/>
        <v>17.5</v>
      </c>
      <c r="IE153" s="2"/>
      <c r="IF153" s="2"/>
      <c r="IG153" s="2"/>
      <c r="IH153" s="2"/>
      <c r="II153" s="2"/>
      <c r="IJ153" s="2"/>
      <c r="IK153" s="2"/>
      <c r="IL153" s="2"/>
      <c r="IM153" s="2"/>
      <c r="IN153" s="2"/>
      <c r="IO153" s="2"/>
      <c r="IP153" s="2"/>
      <c r="IQ153" s="2"/>
      <c r="IR153" s="2"/>
      <c r="IS153" s="2"/>
      <c r="IT153" s="2"/>
      <c r="IU153" s="2"/>
      <c r="IV153" s="2"/>
    </row>
    <row r="154" spans="1:256" s="1" customFormat="1" ht="18" customHeight="1">
      <c r="A154" s="8" t="s">
        <v>152</v>
      </c>
      <c r="B154" s="9">
        <f>SUM(B155:B157)</f>
        <v>939</v>
      </c>
      <c r="C154" s="9">
        <f>SUM(C155:C157)</f>
        <v>1010</v>
      </c>
      <c r="D154" s="10">
        <f t="shared" si="15"/>
        <v>71</v>
      </c>
      <c r="E154" s="11">
        <f t="shared" si="17"/>
        <v>7.561235356762514</v>
      </c>
      <c r="IE154" s="2"/>
      <c r="IF154" s="2"/>
      <c r="IG154" s="2"/>
      <c r="IH154" s="2"/>
      <c r="II154" s="2"/>
      <c r="IJ154" s="2"/>
      <c r="IK154" s="2"/>
      <c r="IL154" s="2"/>
      <c r="IM154" s="2"/>
      <c r="IN154" s="2"/>
      <c r="IO154" s="2"/>
      <c r="IP154" s="2"/>
      <c r="IQ154" s="2"/>
      <c r="IR154" s="2"/>
      <c r="IS154" s="2"/>
      <c r="IT154" s="2"/>
      <c r="IU154" s="2"/>
      <c r="IV154" s="2"/>
    </row>
    <row r="155" spans="1:256" s="1" customFormat="1" ht="18" customHeight="1">
      <c r="A155" s="8" t="s">
        <v>153</v>
      </c>
      <c r="B155" s="9">
        <v>711</v>
      </c>
      <c r="C155" s="9">
        <f>707+20</f>
        <v>727</v>
      </c>
      <c r="D155" s="10">
        <f t="shared" si="15"/>
        <v>16</v>
      </c>
      <c r="E155" s="11">
        <f t="shared" si="17"/>
        <v>2.250351617440225</v>
      </c>
      <c r="IE155" s="2"/>
      <c r="IF155" s="2"/>
      <c r="IG155" s="2"/>
      <c r="IH155" s="2"/>
      <c r="II155" s="2"/>
      <c r="IJ155" s="2"/>
      <c r="IK155" s="2"/>
      <c r="IL155" s="2"/>
      <c r="IM155" s="2"/>
      <c r="IN155" s="2"/>
      <c r="IO155" s="2"/>
      <c r="IP155" s="2"/>
      <c r="IQ155" s="2"/>
      <c r="IR155" s="2"/>
      <c r="IS155" s="2"/>
      <c r="IT155" s="2"/>
      <c r="IU155" s="2"/>
      <c r="IV155" s="2"/>
    </row>
    <row r="156" spans="1:256" s="1" customFormat="1" ht="18" customHeight="1">
      <c r="A156" s="8" t="s">
        <v>154</v>
      </c>
      <c r="B156" s="9">
        <v>228</v>
      </c>
      <c r="C156" s="9">
        <f>283</f>
        <v>283</v>
      </c>
      <c r="D156" s="10">
        <f t="shared" si="15"/>
        <v>55</v>
      </c>
      <c r="E156" s="11">
        <f t="shared" si="17"/>
        <v>24.12280701754386</v>
      </c>
      <c r="IE156" s="2"/>
      <c r="IF156" s="2"/>
      <c r="IG156" s="2"/>
      <c r="IH156" s="2"/>
      <c r="II156" s="2"/>
      <c r="IJ156" s="2"/>
      <c r="IK156" s="2"/>
      <c r="IL156" s="2"/>
      <c r="IM156" s="2"/>
      <c r="IN156" s="2"/>
      <c r="IO156" s="2"/>
      <c r="IP156" s="2"/>
      <c r="IQ156" s="2"/>
      <c r="IR156" s="2"/>
      <c r="IS156" s="2"/>
      <c r="IT156" s="2"/>
      <c r="IU156" s="2"/>
      <c r="IV156" s="2"/>
    </row>
    <row r="157" spans="1:256" s="1" customFormat="1" ht="18" customHeight="1">
      <c r="A157" s="8" t="s">
        <v>155</v>
      </c>
      <c r="B157" s="9"/>
      <c r="C157" s="9"/>
      <c r="D157" s="10">
        <f t="shared" si="15"/>
        <v>0</v>
      </c>
      <c r="E157" s="11"/>
      <c r="IE157" s="2"/>
      <c r="IF157" s="2"/>
      <c r="IG157" s="2"/>
      <c r="IH157" s="2"/>
      <c r="II157" s="2"/>
      <c r="IJ157" s="2"/>
      <c r="IK157" s="2"/>
      <c r="IL157" s="2"/>
      <c r="IM157" s="2"/>
      <c r="IN157" s="2"/>
      <c r="IO157" s="2"/>
      <c r="IP157" s="2"/>
      <c r="IQ157" s="2"/>
      <c r="IR157" s="2"/>
      <c r="IS157" s="2"/>
      <c r="IT157" s="2"/>
      <c r="IU157" s="2"/>
      <c r="IV157" s="2"/>
    </row>
    <row r="158" spans="1:256" s="1" customFormat="1" ht="18" customHeight="1">
      <c r="A158" s="8" t="s">
        <v>156</v>
      </c>
      <c r="B158" s="9">
        <v>71</v>
      </c>
      <c r="C158" s="9"/>
      <c r="D158" s="10">
        <f t="shared" si="15"/>
        <v>-71</v>
      </c>
      <c r="E158" s="11">
        <f aca="true" t="shared" si="18" ref="E158:E165">SUM(D158/B158*100)</f>
        <v>-100</v>
      </c>
      <c r="IE158" s="2"/>
      <c r="IF158" s="2"/>
      <c r="IG158" s="2"/>
      <c r="IH158" s="2"/>
      <c r="II158" s="2"/>
      <c r="IJ158" s="2"/>
      <c r="IK158" s="2"/>
      <c r="IL158" s="2"/>
      <c r="IM158" s="2"/>
      <c r="IN158" s="2"/>
      <c r="IO158" s="2"/>
      <c r="IP158" s="2"/>
      <c r="IQ158" s="2"/>
      <c r="IR158" s="2"/>
      <c r="IS158" s="2"/>
      <c r="IT158" s="2"/>
      <c r="IU158" s="2"/>
      <c r="IV158" s="2"/>
    </row>
    <row r="159" spans="1:256" s="1" customFormat="1" ht="18" customHeight="1">
      <c r="A159" s="8" t="s">
        <v>157</v>
      </c>
      <c r="B159" s="9"/>
      <c r="C159" s="9"/>
      <c r="D159" s="10">
        <f t="shared" si="15"/>
        <v>0</v>
      </c>
      <c r="E159" s="11"/>
      <c r="IE159" s="2"/>
      <c r="IF159" s="2"/>
      <c r="IG159" s="2"/>
      <c r="IH159" s="2"/>
      <c r="II159" s="2"/>
      <c r="IJ159" s="2"/>
      <c r="IK159" s="2"/>
      <c r="IL159" s="2"/>
      <c r="IM159" s="2"/>
      <c r="IN159" s="2"/>
      <c r="IO159" s="2"/>
      <c r="IP159" s="2"/>
      <c r="IQ159" s="2"/>
      <c r="IR159" s="2"/>
      <c r="IS159" s="2"/>
      <c r="IT159" s="2"/>
      <c r="IU159" s="2"/>
      <c r="IV159" s="2"/>
    </row>
    <row r="160" spans="1:256" s="1" customFormat="1" ht="18" customHeight="1">
      <c r="A160" s="8" t="s">
        <v>158</v>
      </c>
      <c r="B160" s="9">
        <v>71</v>
      </c>
      <c r="C160" s="9"/>
      <c r="D160" s="10">
        <f t="shared" si="15"/>
        <v>-71</v>
      </c>
      <c r="E160" s="11">
        <f t="shared" si="18"/>
        <v>-100</v>
      </c>
      <c r="IE160" s="2"/>
      <c r="IF160" s="2"/>
      <c r="IG160" s="2"/>
      <c r="IH160" s="2"/>
      <c r="II160" s="2"/>
      <c r="IJ160" s="2"/>
      <c r="IK160" s="2"/>
      <c r="IL160" s="2"/>
      <c r="IM160" s="2"/>
      <c r="IN160" s="2"/>
      <c r="IO160" s="2"/>
      <c r="IP160" s="2"/>
      <c r="IQ160" s="2"/>
      <c r="IR160" s="2"/>
      <c r="IS160" s="2"/>
      <c r="IT160" s="2"/>
      <c r="IU160" s="2"/>
      <c r="IV160" s="2"/>
    </row>
    <row r="161" spans="1:256" s="1" customFormat="1" ht="18" customHeight="1">
      <c r="A161" s="8" t="s">
        <v>159</v>
      </c>
      <c r="B161" s="9">
        <f>B162+B166</f>
        <v>1092</v>
      </c>
      <c r="C161" s="9">
        <f>C162+C166</f>
        <v>1234</v>
      </c>
      <c r="D161" s="10">
        <f t="shared" si="15"/>
        <v>142</v>
      </c>
      <c r="E161" s="11">
        <f t="shared" si="18"/>
        <v>13.003663003663005</v>
      </c>
      <c r="IE161" s="2"/>
      <c r="IF161" s="2"/>
      <c r="IG161" s="2"/>
      <c r="IH161" s="2"/>
      <c r="II161" s="2"/>
      <c r="IJ161" s="2"/>
      <c r="IK161" s="2"/>
      <c r="IL161" s="2"/>
      <c r="IM161" s="2"/>
      <c r="IN161" s="2"/>
      <c r="IO161" s="2"/>
      <c r="IP161" s="2"/>
      <c r="IQ161" s="2"/>
      <c r="IR161" s="2"/>
      <c r="IS161" s="2"/>
      <c r="IT161" s="2"/>
      <c r="IU161" s="2"/>
      <c r="IV161" s="2"/>
    </row>
    <row r="162" spans="1:256" s="1" customFormat="1" ht="18" customHeight="1">
      <c r="A162" s="8" t="s">
        <v>160</v>
      </c>
      <c r="B162" s="9">
        <f>SUM(B163:B165)</f>
        <v>92</v>
      </c>
      <c r="C162" s="9">
        <f>SUM(C163:C165)</f>
        <v>234</v>
      </c>
      <c r="D162" s="10">
        <f t="shared" si="15"/>
        <v>142</v>
      </c>
      <c r="E162" s="11">
        <f t="shared" si="18"/>
        <v>154.34782608695653</v>
      </c>
      <c r="IE162" s="2"/>
      <c r="IF162" s="2"/>
      <c r="IG162" s="2"/>
      <c r="IH162" s="2"/>
      <c r="II162" s="2"/>
      <c r="IJ162" s="2"/>
      <c r="IK162" s="2"/>
      <c r="IL162" s="2"/>
      <c r="IM162" s="2"/>
      <c r="IN162" s="2"/>
      <c r="IO162" s="2"/>
      <c r="IP162" s="2"/>
      <c r="IQ162" s="2"/>
      <c r="IR162" s="2"/>
      <c r="IS162" s="2"/>
      <c r="IT162" s="2"/>
      <c r="IU162" s="2"/>
      <c r="IV162" s="2"/>
    </row>
    <row r="163" spans="1:256" s="1" customFormat="1" ht="18" customHeight="1">
      <c r="A163" s="8" t="s">
        <v>161</v>
      </c>
      <c r="B163" s="9">
        <v>41</v>
      </c>
      <c r="C163" s="9">
        <f>177</f>
        <v>177</v>
      </c>
      <c r="D163" s="10">
        <f t="shared" si="15"/>
        <v>136</v>
      </c>
      <c r="E163" s="11">
        <f t="shared" si="18"/>
        <v>331.7073170731707</v>
      </c>
      <c r="IE163" s="2"/>
      <c r="IF163" s="2"/>
      <c r="IG163" s="2"/>
      <c r="IH163" s="2"/>
      <c r="II163" s="2"/>
      <c r="IJ163" s="2"/>
      <c r="IK163" s="2"/>
      <c r="IL163" s="2"/>
      <c r="IM163" s="2"/>
      <c r="IN163" s="2"/>
      <c r="IO163" s="2"/>
      <c r="IP163" s="2"/>
      <c r="IQ163" s="2"/>
      <c r="IR163" s="2"/>
      <c r="IS163" s="2"/>
      <c r="IT163" s="2"/>
      <c r="IU163" s="2"/>
      <c r="IV163" s="2"/>
    </row>
    <row r="164" spans="1:256" s="1" customFormat="1" ht="18" customHeight="1">
      <c r="A164" s="8" t="s">
        <v>139</v>
      </c>
      <c r="B164" s="9">
        <v>3</v>
      </c>
      <c r="C164" s="9">
        <v>57</v>
      </c>
      <c r="D164" s="10">
        <f t="shared" si="15"/>
        <v>54</v>
      </c>
      <c r="E164" s="11">
        <f t="shared" si="18"/>
        <v>1800</v>
      </c>
      <c r="IE164" s="2"/>
      <c r="IF164" s="2"/>
      <c r="IG164" s="2"/>
      <c r="IH164" s="2"/>
      <c r="II164" s="2"/>
      <c r="IJ164" s="2"/>
      <c r="IK164" s="2"/>
      <c r="IL164" s="2"/>
      <c r="IM164" s="2"/>
      <c r="IN164" s="2"/>
      <c r="IO164" s="2"/>
      <c r="IP164" s="2"/>
      <c r="IQ164" s="2"/>
      <c r="IR164" s="2"/>
      <c r="IS164" s="2"/>
      <c r="IT164" s="2"/>
      <c r="IU164" s="2"/>
      <c r="IV164" s="2"/>
    </row>
    <row r="165" spans="1:256" s="1" customFormat="1" ht="18" customHeight="1">
      <c r="A165" s="8" t="s">
        <v>162</v>
      </c>
      <c r="B165" s="9">
        <v>48</v>
      </c>
      <c r="C165" s="9"/>
      <c r="D165" s="10">
        <f t="shared" si="15"/>
        <v>-48</v>
      </c>
      <c r="E165" s="11">
        <f t="shared" si="18"/>
        <v>-100</v>
      </c>
      <c r="IE165" s="2"/>
      <c r="IF165" s="2"/>
      <c r="IG165" s="2"/>
      <c r="IH165" s="2"/>
      <c r="II165" s="2"/>
      <c r="IJ165" s="2"/>
      <c r="IK165" s="2"/>
      <c r="IL165" s="2"/>
      <c r="IM165" s="2"/>
      <c r="IN165" s="2"/>
      <c r="IO165" s="2"/>
      <c r="IP165" s="2"/>
      <c r="IQ165" s="2"/>
      <c r="IR165" s="2"/>
      <c r="IS165" s="2"/>
      <c r="IT165" s="2"/>
      <c r="IU165" s="2"/>
      <c r="IV165" s="2"/>
    </row>
    <row r="166" spans="1:256" s="1" customFormat="1" ht="18" customHeight="1">
      <c r="A166" s="8" t="s">
        <v>163</v>
      </c>
      <c r="B166" s="9">
        <f>B167</f>
        <v>1000</v>
      </c>
      <c r="C166" s="9">
        <f>C167</f>
        <v>1000</v>
      </c>
      <c r="D166" s="10">
        <f t="shared" si="15"/>
        <v>0</v>
      </c>
      <c r="E166" s="11"/>
      <c r="IE166" s="2"/>
      <c r="IF166" s="2"/>
      <c r="IG166" s="2"/>
      <c r="IH166" s="2"/>
      <c r="II166" s="2"/>
      <c r="IJ166" s="2"/>
      <c r="IK166" s="2"/>
      <c r="IL166" s="2"/>
      <c r="IM166" s="2"/>
      <c r="IN166" s="2"/>
      <c r="IO166" s="2"/>
      <c r="IP166" s="2"/>
      <c r="IQ166" s="2"/>
      <c r="IR166" s="2"/>
      <c r="IS166" s="2"/>
      <c r="IT166" s="2"/>
      <c r="IU166" s="2"/>
      <c r="IV166" s="2"/>
    </row>
    <row r="167" spans="1:256" s="1" customFormat="1" ht="18" customHeight="1">
      <c r="A167" s="8" t="s">
        <v>164</v>
      </c>
      <c r="B167" s="9">
        <v>1000</v>
      </c>
      <c r="C167" s="9">
        <v>1000</v>
      </c>
      <c r="D167" s="10">
        <f t="shared" si="15"/>
        <v>0</v>
      </c>
      <c r="E167" s="11"/>
      <c r="IE167" s="2"/>
      <c r="IF167" s="2"/>
      <c r="IG167" s="2"/>
      <c r="IH167" s="2"/>
      <c r="II167" s="2"/>
      <c r="IJ167" s="2"/>
      <c r="IK167" s="2"/>
      <c r="IL167" s="2"/>
      <c r="IM167" s="2"/>
      <c r="IN167" s="2"/>
      <c r="IO167" s="2"/>
      <c r="IP167" s="2"/>
      <c r="IQ167" s="2"/>
      <c r="IR167" s="2"/>
      <c r="IS167" s="2"/>
      <c r="IT167" s="2"/>
      <c r="IU167" s="2"/>
      <c r="IV167" s="2"/>
    </row>
    <row r="168" spans="1:256" s="1" customFormat="1" ht="18" customHeight="1">
      <c r="A168" s="8" t="s">
        <v>165</v>
      </c>
      <c r="B168" s="9">
        <f>SUM(B169,B176,B178,B181)</f>
        <v>1048</v>
      </c>
      <c r="C168" s="9">
        <f>SUM(C169,C176,C178,C181)</f>
        <v>1068</v>
      </c>
      <c r="D168" s="10">
        <f t="shared" si="15"/>
        <v>20</v>
      </c>
      <c r="E168" s="11">
        <f aca="true" t="shared" si="19" ref="E168:E185">SUM(D168/B168*100)</f>
        <v>1.9083969465648856</v>
      </c>
      <c r="IE168" s="2"/>
      <c r="IF168" s="2"/>
      <c r="IG168" s="2"/>
      <c r="IH168" s="2"/>
      <c r="II168" s="2"/>
      <c r="IJ168" s="2"/>
      <c r="IK168" s="2"/>
      <c r="IL168" s="2"/>
      <c r="IM168" s="2"/>
      <c r="IN168" s="2"/>
      <c r="IO168" s="2"/>
      <c r="IP168" s="2"/>
      <c r="IQ168" s="2"/>
      <c r="IR168" s="2"/>
      <c r="IS168" s="2"/>
      <c r="IT168" s="2"/>
      <c r="IU168" s="2"/>
      <c r="IV168" s="2"/>
    </row>
    <row r="169" spans="1:256" s="1" customFormat="1" ht="18" customHeight="1">
      <c r="A169" s="8" t="s">
        <v>166</v>
      </c>
      <c r="B169" s="9">
        <f>SUM(B170:B175)</f>
        <v>322</v>
      </c>
      <c r="C169" s="9">
        <f>SUM(C170:C175)</f>
        <v>510</v>
      </c>
      <c r="D169" s="10">
        <f t="shared" si="15"/>
        <v>188</v>
      </c>
      <c r="E169" s="11">
        <f t="shared" si="19"/>
        <v>58.38509316770186</v>
      </c>
      <c r="IE169" s="2"/>
      <c r="IF169" s="2"/>
      <c r="IG169" s="2"/>
      <c r="IH169" s="2"/>
      <c r="II169" s="2"/>
      <c r="IJ169" s="2"/>
      <c r="IK169" s="2"/>
      <c r="IL169" s="2"/>
      <c r="IM169" s="2"/>
      <c r="IN169" s="2"/>
      <c r="IO169" s="2"/>
      <c r="IP169" s="2"/>
      <c r="IQ169" s="2"/>
      <c r="IR169" s="2"/>
      <c r="IS169" s="2"/>
      <c r="IT169" s="2"/>
      <c r="IU169" s="2"/>
      <c r="IV169" s="2"/>
    </row>
    <row r="170" spans="1:256" s="1" customFormat="1" ht="18" customHeight="1">
      <c r="A170" s="8" t="s">
        <v>167</v>
      </c>
      <c r="B170" s="9">
        <v>68</v>
      </c>
      <c r="C170" s="9">
        <v>99</v>
      </c>
      <c r="D170" s="10">
        <f t="shared" si="15"/>
        <v>31</v>
      </c>
      <c r="E170" s="11">
        <f t="shared" si="19"/>
        <v>45.588235294117645</v>
      </c>
      <c r="IE170" s="2"/>
      <c r="IF170" s="2"/>
      <c r="IG170" s="2"/>
      <c r="IH170" s="2"/>
      <c r="II170" s="2"/>
      <c r="IJ170" s="2"/>
      <c r="IK170" s="2"/>
      <c r="IL170" s="2"/>
      <c r="IM170" s="2"/>
      <c r="IN170" s="2"/>
      <c r="IO170" s="2"/>
      <c r="IP170" s="2"/>
      <c r="IQ170" s="2"/>
      <c r="IR170" s="2"/>
      <c r="IS170" s="2"/>
      <c r="IT170" s="2"/>
      <c r="IU170" s="2"/>
      <c r="IV170" s="2"/>
    </row>
    <row r="171" spans="1:256" s="1" customFormat="1" ht="18" customHeight="1">
      <c r="A171" s="8" t="s">
        <v>168</v>
      </c>
      <c r="B171" s="9">
        <v>59</v>
      </c>
      <c r="C171" s="9">
        <f>2</f>
        <v>2</v>
      </c>
      <c r="D171" s="10">
        <f t="shared" si="15"/>
        <v>-57</v>
      </c>
      <c r="E171" s="11">
        <f t="shared" si="19"/>
        <v>-96.61016949152543</v>
      </c>
      <c r="IE171" s="2"/>
      <c r="IF171" s="2"/>
      <c r="IG171" s="2"/>
      <c r="IH171" s="2"/>
      <c r="II171" s="2"/>
      <c r="IJ171" s="2"/>
      <c r="IK171" s="2"/>
      <c r="IL171" s="2"/>
      <c r="IM171" s="2"/>
      <c r="IN171" s="2"/>
      <c r="IO171" s="2"/>
      <c r="IP171" s="2"/>
      <c r="IQ171" s="2"/>
      <c r="IR171" s="2"/>
      <c r="IS171" s="2"/>
      <c r="IT171" s="2"/>
      <c r="IU171" s="2"/>
      <c r="IV171" s="2"/>
    </row>
    <row r="172" spans="1:256" s="1" customFormat="1" ht="18" customHeight="1">
      <c r="A172" s="8" t="s">
        <v>169</v>
      </c>
      <c r="B172" s="9">
        <v>12</v>
      </c>
      <c r="C172" s="9"/>
      <c r="D172" s="10">
        <f t="shared" si="15"/>
        <v>-12</v>
      </c>
      <c r="E172" s="11">
        <f t="shared" si="19"/>
        <v>-100</v>
      </c>
      <c r="IE172" s="2"/>
      <c r="IF172" s="2"/>
      <c r="IG172" s="2"/>
      <c r="IH172" s="2"/>
      <c r="II172" s="2"/>
      <c r="IJ172" s="2"/>
      <c r="IK172" s="2"/>
      <c r="IL172" s="2"/>
      <c r="IM172" s="2"/>
      <c r="IN172" s="2"/>
      <c r="IO172" s="2"/>
      <c r="IP172" s="2"/>
      <c r="IQ172" s="2"/>
      <c r="IR172" s="2"/>
      <c r="IS172" s="2"/>
      <c r="IT172" s="2"/>
      <c r="IU172" s="2"/>
      <c r="IV172" s="2"/>
    </row>
    <row r="173" spans="1:256" s="1" customFormat="1" ht="18" customHeight="1">
      <c r="A173" s="8" t="s">
        <v>170</v>
      </c>
      <c r="B173" s="9">
        <v>90</v>
      </c>
      <c r="C173" s="9">
        <v>307</v>
      </c>
      <c r="D173" s="10">
        <f t="shared" si="15"/>
        <v>217</v>
      </c>
      <c r="E173" s="11">
        <f t="shared" si="19"/>
        <v>241.1111111111111</v>
      </c>
      <c r="IE173" s="2"/>
      <c r="IF173" s="2"/>
      <c r="IG173" s="2"/>
      <c r="IH173" s="2"/>
      <c r="II173" s="2"/>
      <c r="IJ173" s="2"/>
      <c r="IK173" s="2"/>
      <c r="IL173" s="2"/>
      <c r="IM173" s="2"/>
      <c r="IN173" s="2"/>
      <c r="IO173" s="2"/>
      <c r="IP173" s="2"/>
      <c r="IQ173" s="2"/>
      <c r="IR173" s="2"/>
      <c r="IS173" s="2"/>
      <c r="IT173" s="2"/>
      <c r="IU173" s="2"/>
      <c r="IV173" s="2"/>
    </row>
    <row r="174" spans="1:256" s="1" customFormat="1" ht="18" customHeight="1">
      <c r="A174" s="8" t="s">
        <v>171</v>
      </c>
      <c r="B174" s="9">
        <v>59</v>
      </c>
      <c r="C174" s="9">
        <v>60</v>
      </c>
      <c r="D174" s="10">
        <f t="shared" si="15"/>
        <v>1</v>
      </c>
      <c r="E174" s="11">
        <f t="shared" si="19"/>
        <v>1.694915254237288</v>
      </c>
      <c r="IE174" s="2"/>
      <c r="IF174" s="2"/>
      <c r="IG174" s="2"/>
      <c r="IH174" s="2"/>
      <c r="II174" s="2"/>
      <c r="IJ174" s="2"/>
      <c r="IK174" s="2"/>
      <c r="IL174" s="2"/>
      <c r="IM174" s="2"/>
      <c r="IN174" s="2"/>
      <c r="IO174" s="2"/>
      <c r="IP174" s="2"/>
      <c r="IQ174" s="2"/>
      <c r="IR174" s="2"/>
      <c r="IS174" s="2"/>
      <c r="IT174" s="2"/>
      <c r="IU174" s="2"/>
      <c r="IV174" s="2"/>
    </row>
    <row r="175" spans="1:256" s="1" customFormat="1" ht="18" customHeight="1">
      <c r="A175" s="8" t="s">
        <v>172</v>
      </c>
      <c r="B175" s="9">
        <v>34</v>
      </c>
      <c r="C175" s="9">
        <v>42</v>
      </c>
      <c r="D175" s="10">
        <f t="shared" si="15"/>
        <v>8</v>
      </c>
      <c r="E175" s="11">
        <f t="shared" si="19"/>
        <v>23.52941176470588</v>
      </c>
      <c r="IE175" s="2"/>
      <c r="IF175" s="2"/>
      <c r="IG175" s="2"/>
      <c r="IH175" s="2"/>
      <c r="II175" s="2"/>
      <c r="IJ175" s="2"/>
      <c r="IK175" s="2"/>
      <c r="IL175" s="2"/>
      <c r="IM175" s="2"/>
      <c r="IN175" s="2"/>
      <c r="IO175" s="2"/>
      <c r="IP175" s="2"/>
      <c r="IQ175" s="2"/>
      <c r="IR175" s="2"/>
      <c r="IS175" s="2"/>
      <c r="IT175" s="2"/>
      <c r="IU175" s="2"/>
      <c r="IV175" s="2"/>
    </row>
    <row r="176" spans="1:256" s="1" customFormat="1" ht="18" customHeight="1">
      <c r="A176" s="8" t="s">
        <v>173</v>
      </c>
      <c r="B176" s="9">
        <f>SUM(B177)</f>
        <v>20</v>
      </c>
      <c r="C176" s="9">
        <f>SUM(C177)</f>
        <v>0</v>
      </c>
      <c r="D176" s="10">
        <f t="shared" si="15"/>
        <v>-20</v>
      </c>
      <c r="E176" s="11">
        <f t="shared" si="19"/>
        <v>-100</v>
      </c>
      <c r="IE176" s="2"/>
      <c r="IF176" s="2"/>
      <c r="IG176" s="2"/>
      <c r="IH176" s="2"/>
      <c r="II176" s="2"/>
      <c r="IJ176" s="2"/>
      <c r="IK176" s="2"/>
      <c r="IL176" s="2"/>
      <c r="IM176" s="2"/>
      <c r="IN176" s="2"/>
      <c r="IO176" s="2"/>
      <c r="IP176" s="2"/>
      <c r="IQ176" s="2"/>
      <c r="IR176" s="2"/>
      <c r="IS176" s="2"/>
      <c r="IT176" s="2"/>
      <c r="IU176" s="2"/>
      <c r="IV176" s="2"/>
    </row>
    <row r="177" spans="1:256" s="1" customFormat="1" ht="18" customHeight="1">
      <c r="A177" s="8" t="s">
        <v>174</v>
      </c>
      <c r="B177" s="9">
        <v>20</v>
      </c>
      <c r="C177" s="9"/>
      <c r="D177" s="10">
        <f t="shared" si="15"/>
        <v>-20</v>
      </c>
      <c r="E177" s="11">
        <f t="shared" si="19"/>
        <v>-100</v>
      </c>
      <c r="IE177" s="2"/>
      <c r="IF177" s="2"/>
      <c r="IG177" s="2"/>
      <c r="IH177" s="2"/>
      <c r="II177" s="2"/>
      <c r="IJ177" s="2"/>
      <c r="IK177" s="2"/>
      <c r="IL177" s="2"/>
      <c r="IM177" s="2"/>
      <c r="IN177" s="2"/>
      <c r="IO177" s="2"/>
      <c r="IP177" s="2"/>
      <c r="IQ177" s="2"/>
      <c r="IR177" s="2"/>
      <c r="IS177" s="2"/>
      <c r="IT177" s="2"/>
      <c r="IU177" s="2"/>
      <c r="IV177" s="2"/>
    </row>
    <row r="178" spans="1:256" s="1" customFormat="1" ht="18" customHeight="1">
      <c r="A178" s="8" t="s">
        <v>175</v>
      </c>
      <c r="B178" s="9">
        <f>SUM(B179:B180)</f>
        <v>76</v>
      </c>
      <c r="C178" s="9">
        <f>SUM(C179:C180)</f>
        <v>61</v>
      </c>
      <c r="D178" s="10">
        <f t="shared" si="15"/>
        <v>-15</v>
      </c>
      <c r="E178" s="11">
        <f t="shared" si="19"/>
        <v>-19.736842105263158</v>
      </c>
      <c r="IE178" s="2"/>
      <c r="IF178" s="2"/>
      <c r="IG178" s="2"/>
      <c r="IH178" s="2"/>
      <c r="II178" s="2"/>
      <c r="IJ178" s="2"/>
      <c r="IK178" s="2"/>
      <c r="IL178" s="2"/>
      <c r="IM178" s="2"/>
      <c r="IN178" s="2"/>
      <c r="IO178" s="2"/>
      <c r="IP178" s="2"/>
      <c r="IQ178" s="2"/>
      <c r="IR178" s="2"/>
      <c r="IS178" s="2"/>
      <c r="IT178" s="2"/>
      <c r="IU178" s="2"/>
      <c r="IV178" s="2"/>
    </row>
    <row r="179" spans="1:256" s="1" customFormat="1" ht="18" customHeight="1">
      <c r="A179" s="8" t="s">
        <v>176</v>
      </c>
      <c r="B179" s="9">
        <v>11</v>
      </c>
      <c r="C179" s="9"/>
      <c r="D179" s="10">
        <f t="shared" si="15"/>
        <v>-11</v>
      </c>
      <c r="E179" s="11">
        <f t="shared" si="19"/>
        <v>-100</v>
      </c>
      <c r="IE179" s="2"/>
      <c r="IF179" s="2"/>
      <c r="IG179" s="2"/>
      <c r="IH179" s="2"/>
      <c r="II179" s="2"/>
      <c r="IJ179" s="2"/>
      <c r="IK179" s="2"/>
      <c r="IL179" s="2"/>
      <c r="IM179" s="2"/>
      <c r="IN179" s="2"/>
      <c r="IO179" s="2"/>
      <c r="IP179" s="2"/>
      <c r="IQ179" s="2"/>
      <c r="IR179" s="2"/>
      <c r="IS179" s="2"/>
      <c r="IT179" s="2"/>
      <c r="IU179" s="2"/>
      <c r="IV179" s="2"/>
    </row>
    <row r="180" spans="1:256" s="1" customFormat="1" ht="18" customHeight="1">
      <c r="A180" s="8" t="s">
        <v>177</v>
      </c>
      <c r="B180" s="9">
        <v>65</v>
      </c>
      <c r="C180" s="9">
        <f>3+58</f>
        <v>61</v>
      </c>
      <c r="D180" s="10">
        <f t="shared" si="15"/>
        <v>-4</v>
      </c>
      <c r="E180" s="11">
        <f t="shared" si="19"/>
        <v>-6.153846153846154</v>
      </c>
      <c r="IE180" s="2"/>
      <c r="IF180" s="2"/>
      <c r="IG180" s="2"/>
      <c r="IH180" s="2"/>
      <c r="II180" s="2"/>
      <c r="IJ180" s="2"/>
      <c r="IK180" s="2"/>
      <c r="IL180" s="2"/>
      <c r="IM180" s="2"/>
      <c r="IN180" s="2"/>
      <c r="IO180" s="2"/>
      <c r="IP180" s="2"/>
      <c r="IQ180" s="2"/>
      <c r="IR180" s="2"/>
      <c r="IS180" s="2"/>
      <c r="IT180" s="2"/>
      <c r="IU180" s="2"/>
      <c r="IV180" s="2"/>
    </row>
    <row r="181" spans="1:256" s="1" customFormat="1" ht="18" customHeight="1">
      <c r="A181" s="8" t="s">
        <v>178</v>
      </c>
      <c r="B181" s="9">
        <f>SUM(B182:B186)</f>
        <v>630</v>
      </c>
      <c r="C181" s="9">
        <f>SUM(C182:C186)</f>
        <v>497</v>
      </c>
      <c r="D181" s="10">
        <f t="shared" si="15"/>
        <v>-133</v>
      </c>
      <c r="E181" s="11">
        <f t="shared" si="19"/>
        <v>-21.11111111111111</v>
      </c>
      <c r="IE181" s="2"/>
      <c r="IF181" s="2"/>
      <c r="IG181" s="2"/>
      <c r="IH181" s="2"/>
      <c r="II181" s="2"/>
      <c r="IJ181" s="2"/>
      <c r="IK181" s="2"/>
      <c r="IL181" s="2"/>
      <c r="IM181" s="2"/>
      <c r="IN181" s="2"/>
      <c r="IO181" s="2"/>
      <c r="IP181" s="2"/>
      <c r="IQ181" s="2"/>
      <c r="IR181" s="2"/>
      <c r="IS181" s="2"/>
      <c r="IT181" s="2"/>
      <c r="IU181" s="2"/>
      <c r="IV181" s="2"/>
    </row>
    <row r="182" spans="1:256" s="1" customFormat="1" ht="18" customHeight="1">
      <c r="A182" s="8" t="s">
        <v>179</v>
      </c>
      <c r="B182" s="9">
        <v>71</v>
      </c>
      <c r="C182" s="9"/>
      <c r="D182" s="10">
        <f t="shared" si="15"/>
        <v>-71</v>
      </c>
      <c r="E182" s="11">
        <f t="shared" si="19"/>
        <v>-100</v>
      </c>
      <c r="IE182" s="2"/>
      <c r="IF182" s="2"/>
      <c r="IG182" s="2"/>
      <c r="IH182" s="2"/>
      <c r="II182" s="2"/>
      <c r="IJ182" s="2"/>
      <c r="IK182" s="2"/>
      <c r="IL182" s="2"/>
      <c r="IM182" s="2"/>
      <c r="IN182" s="2"/>
      <c r="IO182" s="2"/>
      <c r="IP182" s="2"/>
      <c r="IQ182" s="2"/>
      <c r="IR182" s="2"/>
      <c r="IS182" s="2"/>
      <c r="IT182" s="2"/>
      <c r="IU182" s="2"/>
      <c r="IV182" s="2"/>
    </row>
    <row r="183" spans="1:256" s="1" customFormat="1" ht="18" customHeight="1">
      <c r="A183" s="12" t="s">
        <v>180</v>
      </c>
      <c r="B183" s="9"/>
      <c r="C183" s="9"/>
      <c r="D183" s="10">
        <f t="shared" si="15"/>
        <v>0</v>
      </c>
      <c r="E183" s="11" t="e">
        <f t="shared" si="19"/>
        <v>#DIV/0!</v>
      </c>
      <c r="IE183" s="2"/>
      <c r="IF183" s="2"/>
      <c r="IG183" s="2"/>
      <c r="IH183" s="2"/>
      <c r="II183" s="2"/>
      <c r="IJ183" s="2"/>
      <c r="IK183" s="2"/>
      <c r="IL183" s="2"/>
      <c r="IM183" s="2"/>
      <c r="IN183" s="2"/>
      <c r="IO183" s="2"/>
      <c r="IP183" s="2"/>
      <c r="IQ183" s="2"/>
      <c r="IR183" s="2"/>
      <c r="IS183" s="2"/>
      <c r="IT183" s="2"/>
      <c r="IU183" s="2"/>
      <c r="IV183" s="2"/>
    </row>
    <row r="184" spans="1:256" s="1" customFormat="1" ht="18" customHeight="1">
      <c r="A184" s="8" t="s">
        <v>181</v>
      </c>
      <c r="B184" s="9">
        <v>54</v>
      </c>
      <c r="C184" s="9"/>
      <c r="D184" s="10">
        <f t="shared" si="15"/>
        <v>-54</v>
      </c>
      <c r="E184" s="11">
        <f t="shared" si="19"/>
        <v>-100</v>
      </c>
      <c r="IE184" s="2"/>
      <c r="IF184" s="2"/>
      <c r="IG184" s="2"/>
      <c r="IH184" s="2"/>
      <c r="II184" s="2"/>
      <c r="IJ184" s="2"/>
      <c r="IK184" s="2"/>
      <c r="IL184" s="2"/>
      <c r="IM184" s="2"/>
      <c r="IN184" s="2"/>
      <c r="IO184" s="2"/>
      <c r="IP184" s="2"/>
      <c r="IQ184" s="2"/>
      <c r="IR184" s="2"/>
      <c r="IS184" s="2"/>
      <c r="IT184" s="2"/>
      <c r="IU184" s="2"/>
      <c r="IV184" s="2"/>
    </row>
    <row r="185" spans="1:256" s="1" customFormat="1" ht="18" customHeight="1">
      <c r="A185" s="8" t="s">
        <v>182</v>
      </c>
      <c r="B185" s="9">
        <v>505</v>
      </c>
      <c r="C185" s="9">
        <f>435+62</f>
        <v>497</v>
      </c>
      <c r="D185" s="10">
        <f t="shared" si="15"/>
        <v>-8</v>
      </c>
      <c r="E185" s="11">
        <f t="shared" si="19"/>
        <v>-1.5841584158415842</v>
      </c>
      <c r="IE185" s="2"/>
      <c r="IF185" s="2"/>
      <c r="IG185" s="2"/>
      <c r="IH185" s="2"/>
      <c r="II185" s="2"/>
      <c r="IJ185" s="2"/>
      <c r="IK185" s="2"/>
      <c r="IL185" s="2"/>
      <c r="IM185" s="2"/>
      <c r="IN185" s="2"/>
      <c r="IO185" s="2"/>
      <c r="IP185" s="2"/>
      <c r="IQ185" s="2"/>
      <c r="IR185" s="2"/>
      <c r="IS185" s="2"/>
      <c r="IT185" s="2"/>
      <c r="IU185" s="2"/>
      <c r="IV185" s="2"/>
    </row>
    <row r="186" spans="1:256" s="1" customFormat="1" ht="18" customHeight="1">
      <c r="A186" s="8" t="s">
        <v>183</v>
      </c>
      <c r="B186" s="9"/>
      <c r="C186" s="9"/>
      <c r="D186" s="10">
        <f t="shared" si="15"/>
        <v>0</v>
      </c>
      <c r="E186" s="11"/>
      <c r="IE186" s="2"/>
      <c r="IF186" s="2"/>
      <c r="IG186" s="2"/>
      <c r="IH186" s="2"/>
      <c r="II186" s="2"/>
      <c r="IJ186" s="2"/>
      <c r="IK186" s="2"/>
      <c r="IL186" s="2"/>
      <c r="IM186" s="2"/>
      <c r="IN186" s="2"/>
      <c r="IO186" s="2"/>
      <c r="IP186" s="2"/>
      <c r="IQ186" s="2"/>
      <c r="IR186" s="2"/>
      <c r="IS186" s="2"/>
      <c r="IT186" s="2"/>
      <c r="IU186" s="2"/>
      <c r="IV186" s="2"/>
    </row>
    <row r="187" spans="1:256" s="1" customFormat="1" ht="18" customHeight="1">
      <c r="A187" s="8" t="s">
        <v>184</v>
      </c>
      <c r="B187" s="9">
        <f>SUM(B188,B197,B202,B205,B209,B212,B217,B223,B225,B227,B229,B231,B234)</f>
        <v>24085.8</v>
      </c>
      <c r="C187" s="9">
        <f>SUM(C188,C197,C202,C205,C209,C212,C217,C223,C225,C227,C229,C231,C234)</f>
        <v>19606</v>
      </c>
      <c r="D187" s="10">
        <f t="shared" si="15"/>
        <v>-4479.799999999999</v>
      </c>
      <c r="E187" s="11">
        <f aca="true" t="shared" si="20" ref="E187:E191">SUM(D187/B187*100)</f>
        <v>-18.599340690365278</v>
      </c>
      <c r="IE187" s="2"/>
      <c r="IF187" s="2"/>
      <c r="IG187" s="2"/>
      <c r="IH187" s="2"/>
      <c r="II187" s="2"/>
      <c r="IJ187" s="2"/>
      <c r="IK187" s="2"/>
      <c r="IL187" s="2"/>
      <c r="IM187" s="2"/>
      <c r="IN187" s="2"/>
      <c r="IO187" s="2"/>
      <c r="IP187" s="2"/>
      <c r="IQ187" s="2"/>
      <c r="IR187" s="2"/>
      <c r="IS187" s="2"/>
      <c r="IT187" s="2"/>
      <c r="IU187" s="2"/>
      <c r="IV187" s="2"/>
    </row>
    <row r="188" spans="1:256" s="1" customFormat="1" ht="18" customHeight="1">
      <c r="A188" s="8" t="s">
        <v>185</v>
      </c>
      <c r="B188" s="9">
        <f>SUM(B189:B196)</f>
        <v>870</v>
      </c>
      <c r="C188" s="9">
        <f>SUM(C189:C196)</f>
        <v>789</v>
      </c>
      <c r="D188" s="10">
        <f t="shared" si="15"/>
        <v>-81</v>
      </c>
      <c r="E188" s="11">
        <f t="shared" si="20"/>
        <v>-9.310344827586208</v>
      </c>
      <c r="IE188" s="2"/>
      <c r="IF188" s="2"/>
      <c r="IG188" s="2"/>
      <c r="IH188" s="2"/>
      <c r="II188" s="2"/>
      <c r="IJ188" s="2"/>
      <c r="IK188" s="2"/>
      <c r="IL188" s="2"/>
      <c r="IM188" s="2"/>
      <c r="IN188" s="2"/>
      <c r="IO188" s="2"/>
      <c r="IP188" s="2"/>
      <c r="IQ188" s="2"/>
      <c r="IR188" s="2"/>
      <c r="IS188" s="2"/>
      <c r="IT188" s="2"/>
      <c r="IU188" s="2"/>
      <c r="IV188" s="2"/>
    </row>
    <row r="189" spans="1:256" s="1" customFormat="1" ht="18" customHeight="1">
      <c r="A189" s="8" t="s">
        <v>186</v>
      </c>
      <c r="B189" s="9">
        <v>149</v>
      </c>
      <c r="C189" s="9">
        <v>150</v>
      </c>
      <c r="D189" s="10">
        <f t="shared" si="15"/>
        <v>1</v>
      </c>
      <c r="E189" s="11">
        <f t="shared" si="20"/>
        <v>0.6711409395973155</v>
      </c>
      <c r="IE189" s="2"/>
      <c r="IF189" s="2"/>
      <c r="IG189" s="2"/>
      <c r="IH189" s="2"/>
      <c r="II189" s="2"/>
      <c r="IJ189" s="2"/>
      <c r="IK189" s="2"/>
      <c r="IL189" s="2"/>
      <c r="IM189" s="2"/>
      <c r="IN189" s="2"/>
      <c r="IO189" s="2"/>
      <c r="IP189" s="2"/>
      <c r="IQ189" s="2"/>
      <c r="IR189" s="2"/>
      <c r="IS189" s="2"/>
      <c r="IT189" s="2"/>
      <c r="IU189" s="2"/>
      <c r="IV189" s="2"/>
    </row>
    <row r="190" spans="1:256" s="1" customFormat="1" ht="18" customHeight="1">
      <c r="A190" s="8" t="s">
        <v>187</v>
      </c>
      <c r="B190" s="9">
        <v>62</v>
      </c>
      <c r="C190" s="9"/>
      <c r="D190" s="10">
        <f t="shared" si="15"/>
        <v>-62</v>
      </c>
      <c r="E190" s="11">
        <f t="shared" si="20"/>
        <v>-100</v>
      </c>
      <c r="IE190" s="2"/>
      <c r="IF190" s="2"/>
      <c r="IG190" s="2"/>
      <c r="IH190" s="2"/>
      <c r="II190" s="2"/>
      <c r="IJ190" s="2"/>
      <c r="IK190" s="2"/>
      <c r="IL190" s="2"/>
      <c r="IM190" s="2"/>
      <c r="IN190" s="2"/>
      <c r="IO190" s="2"/>
      <c r="IP190" s="2"/>
      <c r="IQ190" s="2"/>
      <c r="IR190" s="2"/>
      <c r="IS190" s="2"/>
      <c r="IT190" s="2"/>
      <c r="IU190" s="2"/>
      <c r="IV190" s="2"/>
    </row>
    <row r="191" spans="1:256" s="1" customFormat="1" ht="18" customHeight="1">
      <c r="A191" s="8" t="s">
        <v>188</v>
      </c>
      <c r="B191" s="9">
        <v>106</v>
      </c>
      <c r="C191" s="9">
        <v>119</v>
      </c>
      <c r="D191" s="10">
        <f t="shared" si="15"/>
        <v>13</v>
      </c>
      <c r="E191" s="11">
        <f t="shared" si="20"/>
        <v>12.264150943396226</v>
      </c>
      <c r="IE191" s="2"/>
      <c r="IF191" s="2"/>
      <c r="IG191" s="2"/>
      <c r="IH191" s="2"/>
      <c r="II191" s="2"/>
      <c r="IJ191" s="2"/>
      <c r="IK191" s="2"/>
      <c r="IL191" s="2"/>
      <c r="IM191" s="2"/>
      <c r="IN191" s="2"/>
      <c r="IO191" s="2"/>
      <c r="IP191" s="2"/>
      <c r="IQ191" s="2"/>
      <c r="IR191" s="2"/>
      <c r="IS191" s="2"/>
      <c r="IT191" s="2"/>
      <c r="IU191" s="2"/>
      <c r="IV191" s="2"/>
    </row>
    <row r="192" spans="1:256" s="1" customFormat="1" ht="18" customHeight="1">
      <c r="A192" s="8" t="s">
        <v>189</v>
      </c>
      <c r="B192" s="9"/>
      <c r="C192" s="9"/>
      <c r="D192" s="10">
        <f t="shared" si="15"/>
        <v>0</v>
      </c>
      <c r="E192" s="11"/>
      <c r="IE192" s="2"/>
      <c r="IF192" s="2"/>
      <c r="IG192" s="2"/>
      <c r="IH192" s="2"/>
      <c r="II192" s="2"/>
      <c r="IJ192" s="2"/>
      <c r="IK192" s="2"/>
      <c r="IL192" s="2"/>
      <c r="IM192" s="2"/>
      <c r="IN192" s="2"/>
      <c r="IO192" s="2"/>
      <c r="IP192" s="2"/>
      <c r="IQ192" s="2"/>
      <c r="IR192" s="2"/>
      <c r="IS192" s="2"/>
      <c r="IT192" s="2"/>
      <c r="IU192" s="2"/>
      <c r="IV192" s="2"/>
    </row>
    <row r="193" spans="1:256" s="1" customFormat="1" ht="18" customHeight="1">
      <c r="A193" s="8" t="s">
        <v>190</v>
      </c>
      <c r="B193" s="9">
        <v>463</v>
      </c>
      <c r="C193" s="9">
        <v>112</v>
      </c>
      <c r="D193" s="10">
        <f t="shared" si="15"/>
        <v>-351</v>
      </c>
      <c r="E193" s="11">
        <f aca="true" t="shared" si="21" ref="E193:E210">SUM(D193/B193*100)</f>
        <v>-75.80993520518359</v>
      </c>
      <c r="IE193" s="2"/>
      <c r="IF193" s="2"/>
      <c r="IG193" s="2"/>
      <c r="IH193" s="2"/>
      <c r="II193" s="2"/>
      <c r="IJ193" s="2"/>
      <c r="IK193" s="2"/>
      <c r="IL193" s="2"/>
      <c r="IM193" s="2"/>
      <c r="IN193" s="2"/>
      <c r="IO193" s="2"/>
      <c r="IP193" s="2"/>
      <c r="IQ193" s="2"/>
      <c r="IR193" s="2"/>
      <c r="IS193" s="2"/>
      <c r="IT193" s="2"/>
      <c r="IU193" s="2"/>
      <c r="IV193" s="2"/>
    </row>
    <row r="194" spans="1:256" s="1" customFormat="1" ht="18" customHeight="1">
      <c r="A194" s="8" t="s">
        <v>191</v>
      </c>
      <c r="B194" s="9"/>
      <c r="C194" s="9"/>
      <c r="D194" s="10">
        <f t="shared" si="15"/>
        <v>0</v>
      </c>
      <c r="E194" s="11"/>
      <c r="IE194" s="2"/>
      <c r="IF194" s="2"/>
      <c r="IG194" s="2"/>
      <c r="IH194" s="2"/>
      <c r="II194" s="2"/>
      <c r="IJ194" s="2"/>
      <c r="IK194" s="2"/>
      <c r="IL194" s="2"/>
      <c r="IM194" s="2"/>
      <c r="IN194" s="2"/>
      <c r="IO194" s="2"/>
      <c r="IP194" s="2"/>
      <c r="IQ194" s="2"/>
      <c r="IR194" s="2"/>
      <c r="IS194" s="2"/>
      <c r="IT194" s="2"/>
      <c r="IU194" s="2"/>
      <c r="IV194" s="2"/>
    </row>
    <row r="195" spans="1:256" s="1" customFormat="1" ht="18" customHeight="1">
      <c r="A195" s="8" t="s">
        <v>192</v>
      </c>
      <c r="B195" s="9">
        <v>25</v>
      </c>
      <c r="C195" s="9">
        <f>99</f>
        <v>99</v>
      </c>
      <c r="D195" s="10">
        <f t="shared" si="15"/>
        <v>74</v>
      </c>
      <c r="E195" s="11">
        <f t="shared" si="21"/>
        <v>296</v>
      </c>
      <c r="IE195" s="2"/>
      <c r="IF195" s="2"/>
      <c r="IG195" s="2"/>
      <c r="IH195" s="2"/>
      <c r="II195" s="2"/>
      <c r="IJ195" s="2"/>
      <c r="IK195" s="2"/>
      <c r="IL195" s="2"/>
      <c r="IM195" s="2"/>
      <c r="IN195" s="2"/>
      <c r="IO195" s="2"/>
      <c r="IP195" s="2"/>
      <c r="IQ195" s="2"/>
      <c r="IR195" s="2"/>
      <c r="IS195" s="2"/>
      <c r="IT195" s="2"/>
      <c r="IU195" s="2"/>
      <c r="IV195" s="2"/>
    </row>
    <row r="196" spans="1:256" s="1" customFormat="1" ht="18" customHeight="1">
      <c r="A196" s="8" t="s">
        <v>193</v>
      </c>
      <c r="B196" s="9">
        <v>65</v>
      </c>
      <c r="C196" s="9">
        <v>309</v>
      </c>
      <c r="D196" s="10">
        <f t="shared" si="15"/>
        <v>244</v>
      </c>
      <c r="E196" s="11">
        <f t="shared" si="21"/>
        <v>375.38461538461536</v>
      </c>
      <c r="IE196" s="2"/>
      <c r="IF196" s="2"/>
      <c r="IG196" s="2"/>
      <c r="IH196" s="2"/>
      <c r="II196" s="2"/>
      <c r="IJ196" s="2"/>
      <c r="IK196" s="2"/>
      <c r="IL196" s="2"/>
      <c r="IM196" s="2"/>
      <c r="IN196" s="2"/>
      <c r="IO196" s="2"/>
      <c r="IP196" s="2"/>
      <c r="IQ196" s="2"/>
      <c r="IR196" s="2"/>
      <c r="IS196" s="2"/>
      <c r="IT196" s="2"/>
      <c r="IU196" s="2"/>
      <c r="IV196" s="2"/>
    </row>
    <row r="197" spans="1:256" s="1" customFormat="1" ht="18" customHeight="1">
      <c r="A197" s="8" t="s">
        <v>194</v>
      </c>
      <c r="B197" s="9">
        <f>SUM(B198:B201)</f>
        <v>364.8</v>
      </c>
      <c r="C197" s="9">
        <f>SUM(C198:C201)</f>
        <v>362</v>
      </c>
      <c r="D197" s="10">
        <f aca="true" t="shared" si="22" ref="D197:D260">SUM(C197-B197)</f>
        <v>-2.8000000000000114</v>
      </c>
      <c r="E197" s="11">
        <f t="shared" si="21"/>
        <v>-0.7675438596491259</v>
      </c>
      <c r="IE197" s="2"/>
      <c r="IF197" s="2"/>
      <c r="IG197" s="2"/>
      <c r="IH197" s="2"/>
      <c r="II197" s="2"/>
      <c r="IJ197" s="2"/>
      <c r="IK197" s="2"/>
      <c r="IL197" s="2"/>
      <c r="IM197" s="2"/>
      <c r="IN197" s="2"/>
      <c r="IO197" s="2"/>
      <c r="IP197" s="2"/>
      <c r="IQ197" s="2"/>
      <c r="IR197" s="2"/>
      <c r="IS197" s="2"/>
      <c r="IT197" s="2"/>
      <c r="IU197" s="2"/>
      <c r="IV197" s="2"/>
    </row>
    <row r="198" spans="1:256" s="1" customFormat="1" ht="18" customHeight="1">
      <c r="A198" s="8" t="s">
        <v>195</v>
      </c>
      <c r="B198" s="9">
        <f>90+1.8</f>
        <v>91.8</v>
      </c>
      <c r="C198" s="9">
        <v>80</v>
      </c>
      <c r="D198" s="10">
        <f t="shared" si="22"/>
        <v>-11.799999999999997</v>
      </c>
      <c r="E198" s="11">
        <f t="shared" si="21"/>
        <v>-12.854030501089323</v>
      </c>
      <c r="IE198" s="2"/>
      <c r="IF198" s="2"/>
      <c r="IG198" s="2"/>
      <c r="IH198" s="2"/>
      <c r="II198" s="2"/>
      <c r="IJ198" s="2"/>
      <c r="IK198" s="2"/>
      <c r="IL198" s="2"/>
      <c r="IM198" s="2"/>
      <c r="IN198" s="2"/>
      <c r="IO198" s="2"/>
      <c r="IP198" s="2"/>
      <c r="IQ198" s="2"/>
      <c r="IR198" s="2"/>
      <c r="IS198" s="2"/>
      <c r="IT198" s="2"/>
      <c r="IU198" s="2"/>
      <c r="IV198" s="2"/>
    </row>
    <row r="199" spans="1:256" s="1" customFormat="1" ht="18" customHeight="1">
      <c r="A199" s="8" t="s">
        <v>196</v>
      </c>
      <c r="B199" s="9">
        <v>40</v>
      </c>
      <c r="C199" s="9"/>
      <c r="D199" s="10">
        <f t="shared" si="22"/>
        <v>-40</v>
      </c>
      <c r="E199" s="11">
        <f t="shared" si="21"/>
        <v>-100</v>
      </c>
      <c r="IE199" s="2"/>
      <c r="IF199" s="2"/>
      <c r="IG199" s="2"/>
      <c r="IH199" s="2"/>
      <c r="II199" s="2"/>
      <c r="IJ199" s="2"/>
      <c r="IK199" s="2"/>
      <c r="IL199" s="2"/>
      <c r="IM199" s="2"/>
      <c r="IN199" s="2"/>
      <c r="IO199" s="2"/>
      <c r="IP199" s="2"/>
      <c r="IQ199" s="2"/>
      <c r="IR199" s="2"/>
      <c r="IS199" s="2"/>
      <c r="IT199" s="2"/>
      <c r="IU199" s="2"/>
      <c r="IV199" s="2"/>
    </row>
    <row r="200" spans="1:256" s="1" customFormat="1" ht="18" customHeight="1">
      <c r="A200" s="8" t="s">
        <v>197</v>
      </c>
      <c r="B200" s="9">
        <v>21</v>
      </c>
      <c r="C200" s="9">
        <v>35</v>
      </c>
      <c r="D200" s="10">
        <f t="shared" si="22"/>
        <v>14</v>
      </c>
      <c r="E200" s="11">
        <f t="shared" si="21"/>
        <v>66.66666666666666</v>
      </c>
      <c r="IE200" s="2"/>
      <c r="IF200" s="2"/>
      <c r="IG200" s="2"/>
      <c r="IH200" s="2"/>
      <c r="II200" s="2"/>
      <c r="IJ200" s="2"/>
      <c r="IK200" s="2"/>
      <c r="IL200" s="2"/>
      <c r="IM200" s="2"/>
      <c r="IN200" s="2"/>
      <c r="IO200" s="2"/>
      <c r="IP200" s="2"/>
      <c r="IQ200" s="2"/>
      <c r="IR200" s="2"/>
      <c r="IS200" s="2"/>
      <c r="IT200" s="2"/>
      <c r="IU200" s="2"/>
      <c r="IV200" s="2"/>
    </row>
    <row r="201" spans="1:256" s="1" customFormat="1" ht="18" customHeight="1">
      <c r="A201" s="8" t="s">
        <v>198</v>
      </c>
      <c r="B201" s="9">
        <v>212</v>
      </c>
      <c r="C201" s="9">
        <v>247</v>
      </c>
      <c r="D201" s="10">
        <f t="shared" si="22"/>
        <v>35</v>
      </c>
      <c r="E201" s="11">
        <f t="shared" si="21"/>
        <v>16.50943396226415</v>
      </c>
      <c r="G201" s="15"/>
      <c r="IE201" s="2"/>
      <c r="IF201" s="2"/>
      <c r="IG201" s="2"/>
      <c r="IH201" s="2"/>
      <c r="II201" s="2"/>
      <c r="IJ201" s="2"/>
      <c r="IK201" s="2"/>
      <c r="IL201" s="2"/>
      <c r="IM201" s="2"/>
      <c r="IN201" s="2"/>
      <c r="IO201" s="2"/>
      <c r="IP201" s="2"/>
      <c r="IQ201" s="2"/>
      <c r="IR201" s="2"/>
      <c r="IS201" s="2"/>
      <c r="IT201" s="2"/>
      <c r="IU201" s="2"/>
      <c r="IV201" s="2"/>
    </row>
    <row r="202" spans="1:256" s="1" customFormat="1" ht="18" customHeight="1">
      <c r="A202" s="13" t="s">
        <v>199</v>
      </c>
      <c r="B202" s="9">
        <f>SUM(B203:B204)</f>
        <v>7942</v>
      </c>
      <c r="C202" s="9">
        <f>SUM(C203:C204)</f>
        <v>11009</v>
      </c>
      <c r="D202" s="10">
        <f t="shared" si="22"/>
        <v>3067</v>
      </c>
      <c r="E202" s="11">
        <f t="shared" si="21"/>
        <v>38.61747670611936</v>
      </c>
      <c r="IE202" s="2"/>
      <c r="IF202" s="2"/>
      <c r="IG202" s="2"/>
      <c r="IH202" s="2"/>
      <c r="II202" s="2"/>
      <c r="IJ202" s="2"/>
      <c r="IK202" s="2"/>
      <c r="IL202" s="2"/>
      <c r="IM202" s="2"/>
      <c r="IN202" s="2"/>
      <c r="IO202" s="2"/>
      <c r="IP202" s="2"/>
      <c r="IQ202" s="2"/>
      <c r="IR202" s="2"/>
      <c r="IS202" s="2"/>
      <c r="IT202" s="2"/>
      <c r="IU202" s="2"/>
      <c r="IV202" s="2"/>
    </row>
    <row r="203" spans="1:256" s="1" customFormat="1" ht="18" customHeight="1">
      <c r="A203" s="12" t="s">
        <v>200</v>
      </c>
      <c r="B203" s="9">
        <v>5942</v>
      </c>
      <c r="C203" s="9">
        <v>11009</v>
      </c>
      <c r="D203" s="10">
        <f t="shared" si="22"/>
        <v>5067</v>
      </c>
      <c r="E203" s="11">
        <f t="shared" si="21"/>
        <v>85.27431841130932</v>
      </c>
      <c r="IE203" s="2"/>
      <c r="IF203" s="2"/>
      <c r="IG203" s="2"/>
      <c r="IH203" s="2"/>
      <c r="II203" s="2"/>
      <c r="IJ203" s="2"/>
      <c r="IK203" s="2"/>
      <c r="IL203" s="2"/>
      <c r="IM203" s="2"/>
      <c r="IN203" s="2"/>
      <c r="IO203" s="2"/>
      <c r="IP203" s="2"/>
      <c r="IQ203" s="2"/>
      <c r="IR203" s="2"/>
      <c r="IS203" s="2"/>
      <c r="IT203" s="2"/>
      <c r="IU203" s="2"/>
      <c r="IV203" s="2"/>
    </row>
    <row r="204" spans="1:256" s="1" customFormat="1" ht="18" customHeight="1">
      <c r="A204" s="12" t="s">
        <v>200</v>
      </c>
      <c r="B204" s="9">
        <v>2000</v>
      </c>
      <c r="C204" s="9"/>
      <c r="D204" s="10">
        <f t="shared" si="22"/>
        <v>-2000</v>
      </c>
      <c r="E204" s="11">
        <f t="shared" si="21"/>
        <v>-100</v>
      </c>
      <c r="IE204" s="2"/>
      <c r="IF204" s="2"/>
      <c r="IG204" s="2"/>
      <c r="IH204" s="2"/>
      <c r="II204" s="2"/>
      <c r="IJ204" s="2"/>
      <c r="IK204" s="2"/>
      <c r="IL204" s="2"/>
      <c r="IM204" s="2"/>
      <c r="IN204" s="2"/>
      <c r="IO204" s="2"/>
      <c r="IP204" s="2"/>
      <c r="IQ204" s="2"/>
      <c r="IR204" s="2"/>
      <c r="IS204" s="2"/>
      <c r="IT204" s="2"/>
      <c r="IU204" s="2"/>
      <c r="IV204" s="2"/>
    </row>
    <row r="205" spans="1:256" s="1" customFormat="1" ht="18" customHeight="1">
      <c r="A205" s="8" t="s">
        <v>201</v>
      </c>
      <c r="B205" s="9">
        <f>SUM(B206:B208)</f>
        <v>503</v>
      </c>
      <c r="C205" s="9">
        <f>SUM(C206:C208)</f>
        <v>476</v>
      </c>
      <c r="D205" s="10">
        <f t="shared" si="22"/>
        <v>-27</v>
      </c>
      <c r="E205" s="11">
        <f t="shared" si="21"/>
        <v>-5.36779324055666</v>
      </c>
      <c r="IE205" s="2"/>
      <c r="IF205" s="2"/>
      <c r="IG205" s="2"/>
      <c r="IH205" s="2"/>
      <c r="II205" s="2"/>
      <c r="IJ205" s="2"/>
      <c r="IK205" s="2"/>
      <c r="IL205" s="2"/>
      <c r="IM205" s="2"/>
      <c r="IN205" s="2"/>
      <c r="IO205" s="2"/>
      <c r="IP205" s="2"/>
      <c r="IQ205" s="2"/>
      <c r="IR205" s="2"/>
      <c r="IS205" s="2"/>
      <c r="IT205" s="2"/>
      <c r="IU205" s="2"/>
      <c r="IV205" s="2"/>
    </row>
    <row r="206" spans="1:256" s="1" customFormat="1" ht="18" customHeight="1">
      <c r="A206" s="8" t="s">
        <v>202</v>
      </c>
      <c r="B206" s="9">
        <v>400</v>
      </c>
      <c r="C206" s="9">
        <v>465</v>
      </c>
      <c r="D206" s="10">
        <f t="shared" si="22"/>
        <v>65</v>
      </c>
      <c r="E206" s="11">
        <f t="shared" si="21"/>
        <v>16.25</v>
      </c>
      <c r="IE206" s="2"/>
      <c r="IF206" s="2"/>
      <c r="IG206" s="2"/>
      <c r="IH206" s="2"/>
      <c r="II206" s="2"/>
      <c r="IJ206" s="2"/>
      <c r="IK206" s="2"/>
      <c r="IL206" s="2"/>
      <c r="IM206" s="2"/>
      <c r="IN206" s="2"/>
      <c r="IO206" s="2"/>
      <c r="IP206" s="2"/>
      <c r="IQ206" s="2"/>
      <c r="IR206" s="2"/>
      <c r="IS206" s="2"/>
      <c r="IT206" s="2"/>
      <c r="IU206" s="2"/>
      <c r="IV206" s="2"/>
    </row>
    <row r="207" spans="1:256" s="1" customFormat="1" ht="18" customHeight="1">
      <c r="A207" s="8" t="s">
        <v>203</v>
      </c>
      <c r="B207" s="9">
        <v>11</v>
      </c>
      <c r="C207" s="9">
        <v>11</v>
      </c>
      <c r="D207" s="10">
        <f t="shared" si="22"/>
        <v>0</v>
      </c>
      <c r="E207" s="11">
        <f t="shared" si="21"/>
        <v>0</v>
      </c>
      <c r="IE207" s="2"/>
      <c r="IF207" s="2"/>
      <c r="IG207" s="2"/>
      <c r="IH207" s="2"/>
      <c r="II207" s="2"/>
      <c r="IJ207" s="2"/>
      <c r="IK207" s="2"/>
      <c r="IL207" s="2"/>
      <c r="IM207" s="2"/>
      <c r="IN207" s="2"/>
      <c r="IO207" s="2"/>
      <c r="IP207" s="2"/>
      <c r="IQ207" s="2"/>
      <c r="IR207" s="2"/>
      <c r="IS207" s="2"/>
      <c r="IT207" s="2"/>
      <c r="IU207" s="2"/>
      <c r="IV207" s="2"/>
    </row>
    <row r="208" spans="1:256" s="1" customFormat="1" ht="18" customHeight="1">
      <c r="A208" s="8" t="s">
        <v>204</v>
      </c>
      <c r="B208" s="9">
        <v>92</v>
      </c>
      <c r="C208" s="9"/>
      <c r="D208" s="10">
        <f t="shared" si="22"/>
        <v>-92</v>
      </c>
      <c r="E208" s="11">
        <f t="shared" si="21"/>
        <v>-100</v>
      </c>
      <c r="IE208" s="2"/>
      <c r="IF208" s="2"/>
      <c r="IG208" s="2"/>
      <c r="IH208" s="2"/>
      <c r="II208" s="2"/>
      <c r="IJ208" s="2"/>
      <c r="IK208" s="2"/>
      <c r="IL208" s="2"/>
      <c r="IM208" s="2"/>
      <c r="IN208" s="2"/>
      <c r="IO208" s="2"/>
      <c r="IP208" s="2"/>
      <c r="IQ208" s="2"/>
      <c r="IR208" s="2"/>
      <c r="IS208" s="2"/>
      <c r="IT208" s="2"/>
      <c r="IU208" s="2"/>
      <c r="IV208" s="2"/>
    </row>
    <row r="209" spans="1:256" s="1" customFormat="1" ht="18" customHeight="1">
      <c r="A209" s="8" t="s">
        <v>205</v>
      </c>
      <c r="B209" s="9">
        <f>SUM(B210)</f>
        <v>225</v>
      </c>
      <c r="C209" s="9">
        <f>SUM(C210)</f>
        <v>317</v>
      </c>
      <c r="D209" s="10">
        <f t="shared" si="22"/>
        <v>92</v>
      </c>
      <c r="E209" s="11">
        <f t="shared" si="21"/>
        <v>40.88888888888889</v>
      </c>
      <c r="IE209" s="2"/>
      <c r="IF209" s="2"/>
      <c r="IG209" s="2"/>
      <c r="IH209" s="2"/>
      <c r="II209" s="2"/>
      <c r="IJ209" s="2"/>
      <c r="IK209" s="2"/>
      <c r="IL209" s="2"/>
      <c r="IM209" s="2"/>
      <c r="IN209" s="2"/>
      <c r="IO209" s="2"/>
      <c r="IP209" s="2"/>
      <c r="IQ209" s="2"/>
      <c r="IR209" s="2"/>
      <c r="IS209" s="2"/>
      <c r="IT209" s="2"/>
      <c r="IU209" s="2"/>
      <c r="IV209" s="2"/>
    </row>
    <row r="210" spans="1:256" s="1" customFormat="1" ht="18" customHeight="1">
      <c r="A210" s="8" t="s">
        <v>206</v>
      </c>
      <c r="B210" s="9">
        <v>225</v>
      </c>
      <c r="C210" s="9">
        <f>27+242+16+2+30</f>
        <v>317</v>
      </c>
      <c r="D210" s="10">
        <f t="shared" si="22"/>
        <v>92</v>
      </c>
      <c r="E210" s="11">
        <f t="shared" si="21"/>
        <v>40.88888888888889</v>
      </c>
      <c r="IE210" s="2"/>
      <c r="IF210" s="2"/>
      <c r="IG210" s="2"/>
      <c r="IH210" s="2"/>
      <c r="II210" s="2"/>
      <c r="IJ210" s="2"/>
      <c r="IK210" s="2"/>
      <c r="IL210" s="2"/>
      <c r="IM210" s="2"/>
      <c r="IN210" s="2"/>
      <c r="IO210" s="2"/>
      <c r="IP210" s="2"/>
      <c r="IQ210" s="2"/>
      <c r="IR210" s="2"/>
      <c r="IS210" s="2"/>
      <c r="IT210" s="2"/>
      <c r="IU210" s="2"/>
      <c r="IV210" s="2"/>
    </row>
    <row r="211" spans="1:256" s="1" customFormat="1" ht="18" customHeight="1">
      <c r="A211" s="8" t="s">
        <v>207</v>
      </c>
      <c r="B211" s="9"/>
      <c r="C211" s="9"/>
      <c r="D211" s="10">
        <f t="shared" si="22"/>
        <v>0</v>
      </c>
      <c r="E211" s="11"/>
      <c r="IE211" s="2"/>
      <c r="IF211" s="2"/>
      <c r="IG211" s="2"/>
      <c r="IH211" s="2"/>
      <c r="II211" s="2"/>
      <c r="IJ211" s="2"/>
      <c r="IK211" s="2"/>
      <c r="IL211" s="2"/>
      <c r="IM211" s="2"/>
      <c r="IN211" s="2"/>
      <c r="IO211" s="2"/>
      <c r="IP211" s="2"/>
      <c r="IQ211" s="2"/>
      <c r="IR211" s="2"/>
      <c r="IS211" s="2"/>
      <c r="IT211" s="2"/>
      <c r="IU211" s="2"/>
      <c r="IV211" s="2"/>
    </row>
    <row r="212" spans="1:256" s="1" customFormat="1" ht="18" customHeight="1">
      <c r="A212" s="8" t="s">
        <v>208</v>
      </c>
      <c r="B212" s="9">
        <f>SUM(B213:B216)</f>
        <v>1172</v>
      </c>
      <c r="C212" s="9">
        <f>SUM(C213:C216)</f>
        <v>1073</v>
      </c>
      <c r="D212" s="10">
        <f t="shared" si="22"/>
        <v>-99</v>
      </c>
      <c r="E212" s="11">
        <f aca="true" t="shared" si="23" ref="E212:E218">SUM(D212/B212*100)</f>
        <v>-8.447098976109215</v>
      </c>
      <c r="IE212" s="2"/>
      <c r="IF212" s="2"/>
      <c r="IG212" s="2"/>
      <c r="IH212" s="2"/>
      <c r="II212" s="2"/>
      <c r="IJ212" s="2"/>
      <c r="IK212" s="2"/>
      <c r="IL212" s="2"/>
      <c r="IM212" s="2"/>
      <c r="IN212" s="2"/>
      <c r="IO212" s="2"/>
      <c r="IP212" s="2"/>
      <c r="IQ212" s="2"/>
      <c r="IR212" s="2"/>
      <c r="IS212" s="2"/>
      <c r="IT212" s="2"/>
      <c r="IU212" s="2"/>
      <c r="IV212" s="2"/>
    </row>
    <row r="213" spans="1:256" s="1" customFormat="1" ht="18" customHeight="1">
      <c r="A213" s="8" t="s">
        <v>209</v>
      </c>
      <c r="B213" s="9">
        <v>26</v>
      </c>
      <c r="C213" s="9">
        <f>4</f>
        <v>4</v>
      </c>
      <c r="D213" s="10">
        <f t="shared" si="22"/>
        <v>-22</v>
      </c>
      <c r="E213" s="11">
        <f t="shared" si="23"/>
        <v>-84.61538461538461</v>
      </c>
      <c r="IE213" s="2"/>
      <c r="IF213" s="2"/>
      <c r="IG213" s="2"/>
      <c r="IH213" s="2"/>
      <c r="II213" s="2"/>
      <c r="IJ213" s="2"/>
      <c r="IK213" s="2"/>
      <c r="IL213" s="2"/>
      <c r="IM213" s="2"/>
      <c r="IN213" s="2"/>
      <c r="IO213" s="2"/>
      <c r="IP213" s="2"/>
      <c r="IQ213" s="2"/>
      <c r="IR213" s="2"/>
      <c r="IS213" s="2"/>
      <c r="IT213" s="2"/>
      <c r="IU213" s="2"/>
      <c r="IV213" s="2"/>
    </row>
    <row r="214" spans="1:256" s="1" customFormat="1" ht="18" customHeight="1">
      <c r="A214" s="8" t="s">
        <v>210</v>
      </c>
      <c r="B214" s="9">
        <v>406</v>
      </c>
      <c r="C214" s="9">
        <f>337+26</f>
        <v>363</v>
      </c>
      <c r="D214" s="10">
        <f t="shared" si="22"/>
        <v>-43</v>
      </c>
      <c r="E214" s="11">
        <f t="shared" si="23"/>
        <v>-10.591133004926109</v>
      </c>
      <c r="IE214" s="2"/>
      <c r="IF214" s="2"/>
      <c r="IG214" s="2"/>
      <c r="IH214" s="2"/>
      <c r="II214" s="2"/>
      <c r="IJ214" s="2"/>
      <c r="IK214" s="2"/>
      <c r="IL214" s="2"/>
      <c r="IM214" s="2"/>
      <c r="IN214" s="2"/>
      <c r="IO214" s="2"/>
      <c r="IP214" s="2"/>
      <c r="IQ214" s="2"/>
      <c r="IR214" s="2"/>
      <c r="IS214" s="2"/>
      <c r="IT214" s="2"/>
      <c r="IU214" s="2"/>
      <c r="IV214" s="2"/>
    </row>
    <row r="215" spans="1:256" s="1" customFormat="1" ht="18" customHeight="1">
      <c r="A215" s="8" t="s">
        <v>211</v>
      </c>
      <c r="B215" s="9">
        <v>677</v>
      </c>
      <c r="C215" s="9">
        <v>651</v>
      </c>
      <c r="D215" s="10">
        <f t="shared" si="22"/>
        <v>-26</v>
      </c>
      <c r="E215" s="11">
        <f t="shared" si="23"/>
        <v>-3.8404726735598227</v>
      </c>
      <c r="IE215" s="2"/>
      <c r="IF215" s="2"/>
      <c r="IG215" s="2"/>
      <c r="IH215" s="2"/>
      <c r="II215" s="2"/>
      <c r="IJ215" s="2"/>
      <c r="IK215" s="2"/>
      <c r="IL215" s="2"/>
      <c r="IM215" s="2"/>
      <c r="IN215" s="2"/>
      <c r="IO215" s="2"/>
      <c r="IP215" s="2"/>
      <c r="IQ215" s="2"/>
      <c r="IR215" s="2"/>
      <c r="IS215" s="2"/>
      <c r="IT215" s="2"/>
      <c r="IU215" s="2"/>
      <c r="IV215" s="2"/>
    </row>
    <row r="216" spans="1:256" s="1" customFormat="1" ht="18" customHeight="1">
      <c r="A216" s="8" t="s">
        <v>212</v>
      </c>
      <c r="B216" s="9">
        <v>63</v>
      </c>
      <c r="C216" s="9">
        <v>55</v>
      </c>
      <c r="D216" s="10">
        <f t="shared" si="22"/>
        <v>-8</v>
      </c>
      <c r="E216" s="11">
        <f t="shared" si="23"/>
        <v>-12.698412698412698</v>
      </c>
      <c r="IE216" s="2"/>
      <c r="IF216" s="2"/>
      <c r="IG216" s="2"/>
      <c r="IH216" s="2"/>
      <c r="II216" s="2"/>
      <c r="IJ216" s="2"/>
      <c r="IK216" s="2"/>
      <c r="IL216" s="2"/>
      <c r="IM216" s="2"/>
      <c r="IN216" s="2"/>
      <c r="IO216" s="2"/>
      <c r="IP216" s="2"/>
      <c r="IQ216" s="2"/>
      <c r="IR216" s="2"/>
      <c r="IS216" s="2"/>
      <c r="IT216" s="2"/>
      <c r="IU216" s="2"/>
      <c r="IV216" s="2"/>
    </row>
    <row r="217" spans="1:256" s="1" customFormat="1" ht="18" customHeight="1">
      <c r="A217" s="8" t="s">
        <v>213</v>
      </c>
      <c r="B217" s="9">
        <f>SUM(B218:B222)</f>
        <v>326</v>
      </c>
      <c r="C217" s="9">
        <f>SUM(C218:C222)</f>
        <v>332</v>
      </c>
      <c r="D217" s="10">
        <f t="shared" si="22"/>
        <v>6</v>
      </c>
      <c r="E217" s="11">
        <f t="shared" si="23"/>
        <v>1.8404907975460123</v>
      </c>
      <c r="IE217" s="2"/>
      <c r="IF217" s="2"/>
      <c r="IG217" s="2"/>
      <c r="IH217" s="2"/>
      <c r="II217" s="2"/>
      <c r="IJ217" s="2"/>
      <c r="IK217" s="2"/>
      <c r="IL217" s="2"/>
      <c r="IM217" s="2"/>
      <c r="IN217" s="2"/>
      <c r="IO217" s="2"/>
      <c r="IP217" s="2"/>
      <c r="IQ217" s="2"/>
      <c r="IR217" s="2"/>
      <c r="IS217" s="2"/>
      <c r="IT217" s="2"/>
      <c r="IU217" s="2"/>
      <c r="IV217" s="2"/>
    </row>
    <row r="218" spans="1:256" s="1" customFormat="1" ht="18" customHeight="1">
      <c r="A218" s="8" t="s">
        <v>214</v>
      </c>
      <c r="B218" s="9">
        <v>29</v>
      </c>
      <c r="C218" s="9">
        <v>28</v>
      </c>
      <c r="D218" s="10">
        <f t="shared" si="22"/>
        <v>-1</v>
      </c>
      <c r="E218" s="11">
        <f t="shared" si="23"/>
        <v>-3.4482758620689653</v>
      </c>
      <c r="IE218" s="2"/>
      <c r="IF218" s="2"/>
      <c r="IG218" s="2"/>
      <c r="IH218" s="2"/>
      <c r="II218" s="2"/>
      <c r="IJ218" s="2"/>
      <c r="IK218" s="2"/>
      <c r="IL218" s="2"/>
      <c r="IM218" s="2"/>
      <c r="IN218" s="2"/>
      <c r="IO218" s="2"/>
      <c r="IP218" s="2"/>
      <c r="IQ218" s="2"/>
      <c r="IR218" s="2"/>
      <c r="IS218" s="2"/>
      <c r="IT218" s="2"/>
      <c r="IU218" s="2"/>
      <c r="IV218" s="2"/>
    </row>
    <row r="219" spans="1:256" s="1" customFormat="1" ht="18" customHeight="1">
      <c r="A219" s="8" t="s">
        <v>215</v>
      </c>
      <c r="B219" s="9"/>
      <c r="C219" s="9"/>
      <c r="D219" s="10">
        <f t="shared" si="22"/>
        <v>0</v>
      </c>
      <c r="E219" s="11"/>
      <c r="IE219" s="2"/>
      <c r="IF219" s="2"/>
      <c r="IG219" s="2"/>
      <c r="IH219" s="2"/>
      <c r="II219" s="2"/>
      <c r="IJ219" s="2"/>
      <c r="IK219" s="2"/>
      <c r="IL219" s="2"/>
      <c r="IM219" s="2"/>
      <c r="IN219" s="2"/>
      <c r="IO219" s="2"/>
      <c r="IP219" s="2"/>
      <c r="IQ219" s="2"/>
      <c r="IR219" s="2"/>
      <c r="IS219" s="2"/>
      <c r="IT219" s="2"/>
      <c r="IU219" s="2"/>
      <c r="IV219" s="2"/>
    </row>
    <row r="220" spans="1:256" s="1" customFormat="1" ht="18" customHeight="1">
      <c r="A220" s="12" t="s">
        <v>216</v>
      </c>
      <c r="B220" s="9"/>
      <c r="C220" s="9"/>
      <c r="D220" s="10">
        <f t="shared" si="22"/>
        <v>0</v>
      </c>
      <c r="E220" s="11" t="e">
        <f aca="true" t="shared" si="24" ref="E220:E222">SUM(D220/B220*100)</f>
        <v>#DIV/0!</v>
      </c>
      <c r="IE220" s="2"/>
      <c r="IF220" s="2"/>
      <c r="IG220" s="2"/>
      <c r="IH220" s="2"/>
      <c r="II220" s="2"/>
      <c r="IJ220" s="2"/>
      <c r="IK220" s="2"/>
      <c r="IL220" s="2"/>
      <c r="IM220" s="2"/>
      <c r="IN220" s="2"/>
      <c r="IO220" s="2"/>
      <c r="IP220" s="2"/>
      <c r="IQ220" s="2"/>
      <c r="IR220" s="2"/>
      <c r="IS220" s="2"/>
      <c r="IT220" s="2"/>
      <c r="IU220" s="2"/>
      <c r="IV220" s="2"/>
    </row>
    <row r="221" spans="1:256" s="1" customFormat="1" ht="18" customHeight="1">
      <c r="A221" s="12" t="s">
        <v>217</v>
      </c>
      <c r="B221" s="9">
        <v>270</v>
      </c>
      <c r="C221" s="9">
        <v>280</v>
      </c>
      <c r="D221" s="10">
        <f t="shared" si="22"/>
        <v>10</v>
      </c>
      <c r="E221" s="11">
        <f t="shared" si="24"/>
        <v>3.7037037037037033</v>
      </c>
      <c r="IE221" s="2"/>
      <c r="IF221" s="2"/>
      <c r="IG221" s="2"/>
      <c r="IH221" s="2"/>
      <c r="II221" s="2"/>
      <c r="IJ221" s="2"/>
      <c r="IK221" s="2"/>
      <c r="IL221" s="2"/>
      <c r="IM221" s="2"/>
      <c r="IN221" s="2"/>
      <c r="IO221" s="2"/>
      <c r="IP221" s="2"/>
      <c r="IQ221" s="2"/>
      <c r="IR221" s="2"/>
      <c r="IS221" s="2"/>
      <c r="IT221" s="2"/>
      <c r="IU221" s="2"/>
      <c r="IV221" s="2"/>
    </row>
    <row r="222" spans="1:256" s="1" customFormat="1" ht="18" customHeight="1">
      <c r="A222" s="8" t="s">
        <v>218</v>
      </c>
      <c r="B222" s="9">
        <v>27</v>
      </c>
      <c r="C222" s="9">
        <v>24</v>
      </c>
      <c r="D222" s="10">
        <f t="shared" si="22"/>
        <v>-3</v>
      </c>
      <c r="E222" s="11">
        <f t="shared" si="24"/>
        <v>-11.11111111111111</v>
      </c>
      <c r="IE222" s="2"/>
      <c r="IF222" s="2"/>
      <c r="IG222" s="2"/>
      <c r="IH222" s="2"/>
      <c r="II222" s="2"/>
      <c r="IJ222" s="2"/>
      <c r="IK222" s="2"/>
      <c r="IL222" s="2"/>
      <c r="IM222" s="2"/>
      <c r="IN222" s="2"/>
      <c r="IO222" s="2"/>
      <c r="IP222" s="2"/>
      <c r="IQ222" s="2"/>
      <c r="IR222" s="2"/>
      <c r="IS222" s="2"/>
      <c r="IT222" s="2"/>
      <c r="IU222" s="2"/>
      <c r="IV222" s="2"/>
    </row>
    <row r="223" spans="1:256" s="1" customFormat="1" ht="18" customHeight="1">
      <c r="A223" s="8" t="s">
        <v>219</v>
      </c>
      <c r="B223" s="9">
        <f aca="true" t="shared" si="25" ref="B223:B227">SUM(B224)</f>
        <v>0</v>
      </c>
      <c r="C223" s="9">
        <f aca="true" t="shared" si="26" ref="C223:C227">SUM(C224)</f>
        <v>0</v>
      </c>
      <c r="D223" s="10">
        <f t="shared" si="22"/>
        <v>0</v>
      </c>
      <c r="E223" s="11"/>
      <c r="IE223" s="2"/>
      <c r="IF223" s="2"/>
      <c r="IG223" s="2"/>
      <c r="IH223" s="2"/>
      <c r="II223" s="2"/>
      <c r="IJ223" s="2"/>
      <c r="IK223" s="2"/>
      <c r="IL223" s="2"/>
      <c r="IM223" s="2"/>
      <c r="IN223" s="2"/>
      <c r="IO223" s="2"/>
      <c r="IP223" s="2"/>
      <c r="IQ223" s="2"/>
      <c r="IR223" s="2"/>
      <c r="IS223" s="2"/>
      <c r="IT223" s="2"/>
      <c r="IU223" s="2"/>
      <c r="IV223" s="2"/>
    </row>
    <row r="224" spans="1:256" s="1" customFormat="1" ht="18" customHeight="1">
      <c r="A224" s="8" t="s">
        <v>220</v>
      </c>
      <c r="B224" s="9"/>
      <c r="C224" s="9"/>
      <c r="D224" s="10">
        <f t="shared" si="22"/>
        <v>0</v>
      </c>
      <c r="E224" s="11"/>
      <c r="IE224" s="2"/>
      <c r="IF224" s="2"/>
      <c r="IG224" s="2"/>
      <c r="IH224" s="2"/>
      <c r="II224" s="2"/>
      <c r="IJ224" s="2"/>
      <c r="IK224" s="2"/>
      <c r="IL224" s="2"/>
      <c r="IM224" s="2"/>
      <c r="IN224" s="2"/>
      <c r="IO224" s="2"/>
      <c r="IP224" s="2"/>
      <c r="IQ224" s="2"/>
      <c r="IR224" s="2"/>
      <c r="IS224" s="2"/>
      <c r="IT224" s="2"/>
      <c r="IU224" s="2"/>
      <c r="IV224" s="2"/>
    </row>
    <row r="225" spans="1:256" s="1" customFormat="1" ht="18" customHeight="1">
      <c r="A225" s="8" t="s">
        <v>221</v>
      </c>
      <c r="B225" s="9">
        <f t="shared" si="25"/>
        <v>57</v>
      </c>
      <c r="C225" s="9">
        <f t="shared" si="26"/>
        <v>3</v>
      </c>
      <c r="D225" s="10">
        <f t="shared" si="22"/>
        <v>-54</v>
      </c>
      <c r="E225" s="11">
        <f aca="true" t="shared" si="27" ref="E225:E243">SUM(D225/B225*100)</f>
        <v>-94.73684210526315</v>
      </c>
      <c r="IE225" s="2"/>
      <c r="IF225" s="2"/>
      <c r="IG225" s="2"/>
      <c r="IH225" s="2"/>
      <c r="II225" s="2"/>
      <c r="IJ225" s="2"/>
      <c r="IK225" s="2"/>
      <c r="IL225" s="2"/>
      <c r="IM225" s="2"/>
      <c r="IN225" s="2"/>
      <c r="IO225" s="2"/>
      <c r="IP225" s="2"/>
      <c r="IQ225" s="2"/>
      <c r="IR225" s="2"/>
      <c r="IS225" s="2"/>
      <c r="IT225" s="2"/>
      <c r="IU225" s="2"/>
      <c r="IV225" s="2"/>
    </row>
    <row r="226" spans="1:256" s="1" customFormat="1" ht="18" customHeight="1">
      <c r="A226" s="8" t="s">
        <v>222</v>
      </c>
      <c r="B226" s="9">
        <v>57</v>
      </c>
      <c r="C226" s="9">
        <f>3</f>
        <v>3</v>
      </c>
      <c r="D226" s="10">
        <f t="shared" si="22"/>
        <v>-54</v>
      </c>
      <c r="E226" s="11">
        <f t="shared" si="27"/>
        <v>-94.73684210526315</v>
      </c>
      <c r="IE226" s="2"/>
      <c r="IF226" s="2"/>
      <c r="IG226" s="2"/>
      <c r="IH226" s="2"/>
      <c r="II226" s="2"/>
      <c r="IJ226" s="2"/>
      <c r="IK226" s="2"/>
      <c r="IL226" s="2"/>
      <c r="IM226" s="2"/>
      <c r="IN226" s="2"/>
      <c r="IO226" s="2"/>
      <c r="IP226" s="2"/>
      <c r="IQ226" s="2"/>
      <c r="IR226" s="2"/>
      <c r="IS226" s="2"/>
      <c r="IT226" s="2"/>
      <c r="IU226" s="2"/>
      <c r="IV226" s="2"/>
    </row>
    <row r="227" spans="1:256" s="1" customFormat="1" ht="18" customHeight="1">
      <c r="A227" s="8" t="s">
        <v>223</v>
      </c>
      <c r="B227" s="9">
        <f t="shared" si="25"/>
        <v>1574</v>
      </c>
      <c r="C227" s="9">
        <f t="shared" si="26"/>
        <v>1701</v>
      </c>
      <c r="D227" s="10">
        <f t="shared" si="22"/>
        <v>127</v>
      </c>
      <c r="E227" s="11">
        <f t="shared" si="27"/>
        <v>8.06861499364676</v>
      </c>
      <c r="IE227" s="2"/>
      <c r="IF227" s="2"/>
      <c r="IG227" s="2"/>
      <c r="IH227" s="2"/>
      <c r="II227" s="2"/>
      <c r="IJ227" s="2"/>
      <c r="IK227" s="2"/>
      <c r="IL227" s="2"/>
      <c r="IM227" s="2"/>
      <c r="IN227" s="2"/>
      <c r="IO227" s="2"/>
      <c r="IP227" s="2"/>
      <c r="IQ227" s="2"/>
      <c r="IR227" s="2"/>
      <c r="IS227" s="2"/>
      <c r="IT227" s="2"/>
      <c r="IU227" s="2"/>
      <c r="IV227" s="2"/>
    </row>
    <row r="228" spans="1:256" s="1" customFormat="1" ht="18" customHeight="1">
      <c r="A228" s="8" t="s">
        <v>224</v>
      </c>
      <c r="B228" s="9">
        <v>1574</v>
      </c>
      <c r="C228" s="9">
        <v>1701</v>
      </c>
      <c r="D228" s="10">
        <f t="shared" si="22"/>
        <v>127</v>
      </c>
      <c r="E228" s="11">
        <f t="shared" si="27"/>
        <v>8.06861499364676</v>
      </c>
      <c r="IE228" s="2"/>
      <c r="IF228" s="2"/>
      <c r="IG228" s="2"/>
      <c r="IH228" s="2"/>
      <c r="II228" s="2"/>
      <c r="IJ228" s="2"/>
      <c r="IK228" s="2"/>
      <c r="IL228" s="2"/>
      <c r="IM228" s="2"/>
      <c r="IN228" s="2"/>
      <c r="IO228" s="2"/>
      <c r="IP228" s="2"/>
      <c r="IQ228" s="2"/>
      <c r="IR228" s="2"/>
      <c r="IS228" s="2"/>
      <c r="IT228" s="2"/>
      <c r="IU228" s="2"/>
      <c r="IV228" s="2"/>
    </row>
    <row r="229" spans="1:256" s="1" customFormat="1" ht="18" customHeight="1">
      <c r="A229" s="8" t="s">
        <v>225</v>
      </c>
      <c r="B229" s="9">
        <f>SUM(B230)</f>
        <v>23</v>
      </c>
      <c r="C229" s="9">
        <f>SUM(C230)</f>
        <v>23</v>
      </c>
      <c r="D229" s="10">
        <f t="shared" si="22"/>
        <v>0</v>
      </c>
      <c r="E229" s="11">
        <f t="shared" si="27"/>
        <v>0</v>
      </c>
      <c r="IE229" s="2"/>
      <c r="IF229" s="2"/>
      <c r="IG229" s="2"/>
      <c r="IH229" s="2"/>
      <c r="II229" s="2"/>
      <c r="IJ229" s="2"/>
      <c r="IK229" s="2"/>
      <c r="IL229" s="2"/>
      <c r="IM229" s="2"/>
      <c r="IN229" s="2"/>
      <c r="IO229" s="2"/>
      <c r="IP229" s="2"/>
      <c r="IQ229" s="2"/>
      <c r="IR229" s="2"/>
      <c r="IS229" s="2"/>
      <c r="IT229" s="2"/>
      <c r="IU229" s="2"/>
      <c r="IV229" s="2"/>
    </row>
    <row r="230" spans="1:256" s="1" customFormat="1" ht="18" customHeight="1">
      <c r="A230" s="8" t="s">
        <v>226</v>
      </c>
      <c r="B230" s="9">
        <v>23</v>
      </c>
      <c r="C230" s="9">
        <v>23</v>
      </c>
      <c r="D230" s="10">
        <f t="shared" si="22"/>
        <v>0</v>
      </c>
      <c r="E230" s="11">
        <f t="shared" si="27"/>
        <v>0</v>
      </c>
      <c r="IE230" s="2"/>
      <c r="IF230" s="2"/>
      <c r="IG230" s="2"/>
      <c r="IH230" s="2"/>
      <c r="II230" s="2"/>
      <c r="IJ230" s="2"/>
      <c r="IK230" s="2"/>
      <c r="IL230" s="2"/>
      <c r="IM230" s="2"/>
      <c r="IN230" s="2"/>
      <c r="IO230" s="2"/>
      <c r="IP230" s="2"/>
      <c r="IQ230" s="2"/>
      <c r="IR230" s="2"/>
      <c r="IS230" s="2"/>
      <c r="IT230" s="2"/>
      <c r="IU230" s="2"/>
      <c r="IV230" s="2"/>
    </row>
    <row r="231" spans="1:256" s="1" customFormat="1" ht="18" customHeight="1">
      <c r="A231" s="8" t="s">
        <v>227</v>
      </c>
      <c r="B231" s="9">
        <f>SUM(B232:B233)</f>
        <v>6968</v>
      </c>
      <c r="C231" s="9">
        <f>SUM(C232:C233)</f>
        <v>3474</v>
      </c>
      <c r="D231" s="10">
        <f t="shared" si="22"/>
        <v>-3494</v>
      </c>
      <c r="E231" s="11">
        <f t="shared" si="27"/>
        <v>-50.143513203214695</v>
      </c>
      <c r="IE231" s="2"/>
      <c r="IF231" s="2"/>
      <c r="IG231" s="2"/>
      <c r="IH231" s="2"/>
      <c r="II231" s="2"/>
      <c r="IJ231" s="2"/>
      <c r="IK231" s="2"/>
      <c r="IL231" s="2"/>
      <c r="IM231" s="2"/>
      <c r="IN231" s="2"/>
      <c r="IO231" s="2"/>
      <c r="IP231" s="2"/>
      <c r="IQ231" s="2"/>
      <c r="IR231" s="2"/>
      <c r="IS231" s="2"/>
      <c r="IT231" s="2"/>
      <c r="IU231" s="2"/>
      <c r="IV231" s="2"/>
    </row>
    <row r="232" spans="1:256" s="1" customFormat="1" ht="18" customHeight="1">
      <c r="A232" s="8" t="s">
        <v>228</v>
      </c>
      <c r="B232" s="9">
        <v>6094</v>
      </c>
      <c r="C232" s="9">
        <f>2600</f>
        <v>2600</v>
      </c>
      <c r="D232" s="10">
        <f t="shared" si="22"/>
        <v>-3494</v>
      </c>
      <c r="E232" s="11">
        <f t="shared" si="27"/>
        <v>-57.3350836888743</v>
      </c>
      <c r="IE232" s="2"/>
      <c r="IF232" s="2"/>
      <c r="IG232" s="2"/>
      <c r="IH232" s="2"/>
      <c r="II232" s="2"/>
      <c r="IJ232" s="2"/>
      <c r="IK232" s="2"/>
      <c r="IL232" s="2"/>
      <c r="IM232" s="2"/>
      <c r="IN232" s="2"/>
      <c r="IO232" s="2"/>
      <c r="IP232" s="2"/>
      <c r="IQ232" s="2"/>
      <c r="IR232" s="2"/>
      <c r="IS232" s="2"/>
      <c r="IT232" s="2"/>
      <c r="IU232" s="2"/>
      <c r="IV232" s="2"/>
    </row>
    <row r="233" spans="1:256" s="1" customFormat="1" ht="18" customHeight="1">
      <c r="A233" s="8" t="s">
        <v>229</v>
      </c>
      <c r="B233" s="9">
        <v>874</v>
      </c>
      <c r="C233" s="9">
        <f>824+50</f>
        <v>874</v>
      </c>
      <c r="D233" s="10">
        <f t="shared" si="22"/>
        <v>0</v>
      </c>
      <c r="E233" s="11">
        <f t="shared" si="27"/>
        <v>0</v>
      </c>
      <c r="IE233" s="2"/>
      <c r="IF233" s="2"/>
      <c r="IG233" s="2"/>
      <c r="IH233" s="2"/>
      <c r="II233" s="2"/>
      <c r="IJ233" s="2"/>
      <c r="IK233" s="2"/>
      <c r="IL233" s="2"/>
      <c r="IM233" s="2"/>
      <c r="IN233" s="2"/>
      <c r="IO233" s="2"/>
      <c r="IP233" s="2"/>
      <c r="IQ233" s="2"/>
      <c r="IR233" s="2"/>
      <c r="IS233" s="2"/>
      <c r="IT233" s="2"/>
      <c r="IU233" s="2"/>
      <c r="IV233" s="2"/>
    </row>
    <row r="234" spans="1:256" s="1" customFormat="1" ht="18" customHeight="1">
      <c r="A234" s="8" t="s">
        <v>230</v>
      </c>
      <c r="B234" s="9">
        <f>SUM(B235)</f>
        <v>4061</v>
      </c>
      <c r="C234" s="9">
        <f>SUM(C235)</f>
        <v>47</v>
      </c>
      <c r="D234" s="10">
        <f t="shared" si="22"/>
        <v>-4014</v>
      </c>
      <c r="E234" s="11">
        <f t="shared" si="27"/>
        <v>-98.84264959369614</v>
      </c>
      <c r="IE234" s="2"/>
      <c r="IF234" s="2"/>
      <c r="IG234" s="2"/>
      <c r="IH234" s="2"/>
      <c r="II234" s="2"/>
      <c r="IJ234" s="2"/>
      <c r="IK234" s="2"/>
      <c r="IL234" s="2"/>
      <c r="IM234" s="2"/>
      <c r="IN234" s="2"/>
      <c r="IO234" s="2"/>
      <c r="IP234" s="2"/>
      <c r="IQ234" s="2"/>
      <c r="IR234" s="2"/>
      <c r="IS234" s="2"/>
      <c r="IT234" s="2"/>
      <c r="IU234" s="2"/>
      <c r="IV234" s="2"/>
    </row>
    <row r="235" spans="1:256" s="1" customFormat="1" ht="18" customHeight="1">
      <c r="A235" s="8" t="s">
        <v>231</v>
      </c>
      <c r="B235" s="9">
        <v>4061</v>
      </c>
      <c r="C235" s="9">
        <f>42+5</f>
        <v>47</v>
      </c>
      <c r="D235" s="10">
        <f t="shared" si="22"/>
        <v>-4014</v>
      </c>
      <c r="E235" s="11">
        <f t="shared" si="27"/>
        <v>-98.84264959369614</v>
      </c>
      <c r="IE235" s="2"/>
      <c r="IF235" s="2"/>
      <c r="IG235" s="2"/>
      <c r="IH235" s="2"/>
      <c r="II235" s="2"/>
      <c r="IJ235" s="2"/>
      <c r="IK235" s="2"/>
      <c r="IL235" s="2"/>
      <c r="IM235" s="2"/>
      <c r="IN235" s="2"/>
      <c r="IO235" s="2"/>
      <c r="IP235" s="2"/>
      <c r="IQ235" s="2"/>
      <c r="IR235" s="2"/>
      <c r="IS235" s="2"/>
      <c r="IT235" s="2"/>
      <c r="IU235" s="2"/>
      <c r="IV235" s="2"/>
    </row>
    <row r="236" spans="1:256" s="1" customFormat="1" ht="18" customHeight="1">
      <c r="A236" s="16" t="s">
        <v>232</v>
      </c>
      <c r="B236" s="9">
        <f>SUM(B237,B241,B246,B250,B255,B259,B261,B263,B265,B269)</f>
        <v>3229</v>
      </c>
      <c r="C236" s="9">
        <f>SUM(C237,C241,C246,C250,C255,C259,C261,C263,C265,C269)</f>
        <v>3506</v>
      </c>
      <c r="D236" s="10">
        <f t="shared" si="22"/>
        <v>277</v>
      </c>
      <c r="E236" s="11">
        <f t="shared" si="27"/>
        <v>8.578507277794984</v>
      </c>
      <c r="IE236" s="2"/>
      <c r="IF236" s="2"/>
      <c r="IG236" s="2"/>
      <c r="IH236" s="2"/>
      <c r="II236" s="2"/>
      <c r="IJ236" s="2"/>
      <c r="IK236" s="2"/>
      <c r="IL236" s="2"/>
      <c r="IM236" s="2"/>
      <c r="IN236" s="2"/>
      <c r="IO236" s="2"/>
      <c r="IP236" s="2"/>
      <c r="IQ236" s="2"/>
      <c r="IR236" s="2"/>
      <c r="IS236" s="2"/>
      <c r="IT236" s="2"/>
      <c r="IU236" s="2"/>
      <c r="IV236" s="2"/>
    </row>
    <row r="237" spans="1:256" s="1" customFormat="1" ht="18" customHeight="1">
      <c r="A237" s="16" t="s">
        <v>232</v>
      </c>
      <c r="B237" s="9">
        <f>SUM(B238:B240)</f>
        <v>368</v>
      </c>
      <c r="C237" s="9">
        <f>SUM(C238:C240)</f>
        <v>500</v>
      </c>
      <c r="D237" s="10">
        <f t="shared" si="22"/>
        <v>132</v>
      </c>
      <c r="E237" s="11">
        <f t="shared" si="27"/>
        <v>35.869565217391305</v>
      </c>
      <c r="IE237" s="2"/>
      <c r="IF237" s="2"/>
      <c r="IG237" s="2"/>
      <c r="IH237" s="2"/>
      <c r="II237" s="2"/>
      <c r="IJ237" s="2"/>
      <c r="IK237" s="2"/>
      <c r="IL237" s="2"/>
      <c r="IM237" s="2"/>
      <c r="IN237" s="2"/>
      <c r="IO237" s="2"/>
      <c r="IP237" s="2"/>
      <c r="IQ237" s="2"/>
      <c r="IR237" s="2"/>
      <c r="IS237" s="2"/>
      <c r="IT237" s="2"/>
      <c r="IU237" s="2"/>
      <c r="IV237" s="2"/>
    </row>
    <row r="238" spans="1:256" s="1" customFormat="1" ht="18" customHeight="1">
      <c r="A238" s="8" t="s">
        <v>233</v>
      </c>
      <c r="B238" s="9">
        <v>91</v>
      </c>
      <c r="C238" s="9">
        <v>148</v>
      </c>
      <c r="D238" s="10">
        <f t="shared" si="22"/>
        <v>57</v>
      </c>
      <c r="E238" s="11">
        <f t="shared" si="27"/>
        <v>62.637362637362635</v>
      </c>
      <c r="IE238" s="2"/>
      <c r="IF238" s="2"/>
      <c r="IG238" s="2"/>
      <c r="IH238" s="2"/>
      <c r="II238" s="2"/>
      <c r="IJ238" s="2"/>
      <c r="IK238" s="2"/>
      <c r="IL238" s="2"/>
      <c r="IM238" s="2"/>
      <c r="IN238" s="2"/>
      <c r="IO238" s="2"/>
      <c r="IP238" s="2"/>
      <c r="IQ238" s="2"/>
      <c r="IR238" s="2"/>
      <c r="IS238" s="2"/>
      <c r="IT238" s="2"/>
      <c r="IU238" s="2"/>
      <c r="IV238" s="2"/>
    </row>
    <row r="239" spans="1:256" s="1" customFormat="1" ht="18" customHeight="1">
      <c r="A239" s="8" t="s">
        <v>139</v>
      </c>
      <c r="B239" s="9">
        <v>46</v>
      </c>
      <c r="C239" s="9">
        <v>41</v>
      </c>
      <c r="D239" s="10">
        <f t="shared" si="22"/>
        <v>-5</v>
      </c>
      <c r="E239" s="11">
        <f t="shared" si="27"/>
        <v>-10.869565217391305</v>
      </c>
      <c r="IE239" s="2"/>
      <c r="IF239" s="2"/>
      <c r="IG239" s="2"/>
      <c r="IH239" s="2"/>
      <c r="II239" s="2"/>
      <c r="IJ239" s="2"/>
      <c r="IK239" s="2"/>
      <c r="IL239" s="2"/>
      <c r="IM239" s="2"/>
      <c r="IN239" s="2"/>
      <c r="IO239" s="2"/>
      <c r="IP239" s="2"/>
      <c r="IQ239" s="2"/>
      <c r="IR239" s="2"/>
      <c r="IS239" s="2"/>
      <c r="IT239" s="2"/>
      <c r="IU239" s="2"/>
      <c r="IV239" s="2"/>
    </row>
    <row r="240" spans="1:256" s="1" customFormat="1" ht="18" customHeight="1">
      <c r="A240" s="8" t="s">
        <v>234</v>
      </c>
      <c r="B240" s="9">
        <v>231</v>
      </c>
      <c r="C240" s="9">
        <f>257+41+13</f>
        <v>311</v>
      </c>
      <c r="D240" s="10">
        <f t="shared" si="22"/>
        <v>80</v>
      </c>
      <c r="E240" s="11">
        <f t="shared" si="27"/>
        <v>34.63203463203463</v>
      </c>
      <c r="IE240" s="2"/>
      <c r="IF240" s="2"/>
      <c r="IG240" s="2"/>
      <c r="IH240" s="2"/>
      <c r="II240" s="2"/>
      <c r="IJ240" s="2"/>
      <c r="IK240" s="2"/>
      <c r="IL240" s="2"/>
      <c r="IM240" s="2"/>
      <c r="IN240" s="2"/>
      <c r="IO240" s="2"/>
      <c r="IP240" s="2"/>
      <c r="IQ240" s="2"/>
      <c r="IR240" s="2"/>
      <c r="IS240" s="2"/>
      <c r="IT240" s="2"/>
      <c r="IU240" s="2"/>
      <c r="IV240" s="2"/>
    </row>
    <row r="241" spans="1:256" s="1" customFormat="1" ht="18" customHeight="1">
      <c r="A241" s="8" t="s">
        <v>235</v>
      </c>
      <c r="B241" s="9">
        <f>SUM(B242:B245)</f>
        <v>41</v>
      </c>
      <c r="C241" s="9">
        <f>SUM(C242:C245)</f>
        <v>287</v>
      </c>
      <c r="D241" s="10">
        <f t="shared" si="22"/>
        <v>246</v>
      </c>
      <c r="E241" s="11">
        <f t="shared" si="27"/>
        <v>600</v>
      </c>
      <c r="IE241" s="2"/>
      <c r="IF241" s="2"/>
      <c r="IG241" s="2"/>
      <c r="IH241" s="2"/>
      <c r="II241" s="2"/>
      <c r="IJ241" s="2"/>
      <c r="IK241" s="2"/>
      <c r="IL241" s="2"/>
      <c r="IM241" s="2"/>
      <c r="IN241" s="2"/>
      <c r="IO241" s="2"/>
      <c r="IP241" s="2"/>
      <c r="IQ241" s="2"/>
      <c r="IR241" s="2"/>
      <c r="IS241" s="2"/>
      <c r="IT241" s="2"/>
      <c r="IU241" s="2"/>
      <c r="IV241" s="2"/>
    </row>
    <row r="242" spans="1:256" s="1" customFormat="1" ht="18" customHeight="1">
      <c r="A242" s="8" t="s">
        <v>236</v>
      </c>
      <c r="B242" s="9">
        <v>30</v>
      </c>
      <c r="C242" s="9">
        <v>30</v>
      </c>
      <c r="D242" s="10">
        <f t="shared" si="22"/>
        <v>0</v>
      </c>
      <c r="E242" s="11">
        <f t="shared" si="27"/>
        <v>0</v>
      </c>
      <c r="IE242" s="2"/>
      <c r="IF242" s="2"/>
      <c r="IG242" s="2"/>
      <c r="IH242" s="2"/>
      <c r="II242" s="2"/>
      <c r="IJ242" s="2"/>
      <c r="IK242" s="2"/>
      <c r="IL242" s="2"/>
      <c r="IM242" s="2"/>
      <c r="IN242" s="2"/>
      <c r="IO242" s="2"/>
      <c r="IP242" s="2"/>
      <c r="IQ242" s="2"/>
      <c r="IR242" s="2"/>
      <c r="IS242" s="2"/>
      <c r="IT242" s="2"/>
      <c r="IU242" s="2"/>
      <c r="IV242" s="2"/>
    </row>
    <row r="243" spans="1:256" s="1" customFormat="1" ht="18" customHeight="1">
      <c r="A243" s="8" t="s">
        <v>237</v>
      </c>
      <c r="B243" s="9">
        <v>11</v>
      </c>
      <c r="C243" s="9">
        <v>11</v>
      </c>
      <c r="D243" s="10">
        <f t="shared" si="22"/>
        <v>0</v>
      </c>
      <c r="E243" s="11">
        <f t="shared" si="27"/>
        <v>0</v>
      </c>
      <c r="IE243" s="2"/>
      <c r="IF243" s="2"/>
      <c r="IG243" s="2"/>
      <c r="IH243" s="2"/>
      <c r="II243" s="2"/>
      <c r="IJ243" s="2"/>
      <c r="IK243" s="2"/>
      <c r="IL243" s="2"/>
      <c r="IM243" s="2"/>
      <c r="IN243" s="2"/>
      <c r="IO243" s="2"/>
      <c r="IP243" s="2"/>
      <c r="IQ243" s="2"/>
      <c r="IR243" s="2"/>
      <c r="IS243" s="2"/>
      <c r="IT243" s="2"/>
      <c r="IU243" s="2"/>
      <c r="IV243" s="2"/>
    </row>
    <row r="244" spans="1:256" s="1" customFormat="1" ht="18" customHeight="1">
      <c r="A244" s="8" t="s">
        <v>238</v>
      </c>
      <c r="B244" s="9"/>
      <c r="C244" s="9">
        <v>196</v>
      </c>
      <c r="D244" s="10">
        <f t="shared" si="22"/>
        <v>196</v>
      </c>
      <c r="E244" s="11"/>
      <c r="IE244" s="2"/>
      <c r="IF244" s="2"/>
      <c r="IG244" s="2"/>
      <c r="IH244" s="2"/>
      <c r="II244" s="2"/>
      <c r="IJ244" s="2"/>
      <c r="IK244" s="2"/>
      <c r="IL244" s="2"/>
      <c r="IM244" s="2"/>
      <c r="IN244" s="2"/>
      <c r="IO244" s="2"/>
      <c r="IP244" s="2"/>
      <c r="IQ244" s="2"/>
      <c r="IR244" s="2"/>
      <c r="IS244" s="2"/>
      <c r="IT244" s="2"/>
      <c r="IU244" s="2"/>
      <c r="IV244" s="2"/>
    </row>
    <row r="245" spans="1:256" s="1" customFormat="1" ht="18" customHeight="1">
      <c r="A245" s="8" t="s">
        <v>239</v>
      </c>
      <c r="B245" s="9"/>
      <c r="C245" s="9">
        <v>50</v>
      </c>
      <c r="D245" s="10">
        <f t="shared" si="22"/>
        <v>50</v>
      </c>
      <c r="E245" s="11"/>
      <c r="IE245" s="2"/>
      <c r="IF245" s="2"/>
      <c r="IG245" s="2"/>
      <c r="IH245" s="2"/>
      <c r="II245" s="2"/>
      <c r="IJ245" s="2"/>
      <c r="IK245" s="2"/>
      <c r="IL245" s="2"/>
      <c r="IM245" s="2"/>
      <c r="IN245" s="2"/>
      <c r="IO245" s="2"/>
      <c r="IP245" s="2"/>
      <c r="IQ245" s="2"/>
      <c r="IR245" s="2"/>
      <c r="IS245" s="2"/>
      <c r="IT245" s="2"/>
      <c r="IU245" s="2"/>
      <c r="IV245" s="2"/>
    </row>
    <row r="246" spans="1:256" s="1" customFormat="1" ht="18" customHeight="1">
      <c r="A246" s="8" t="s">
        <v>240</v>
      </c>
      <c r="B246" s="9">
        <f>SUM(B247:B249)</f>
        <v>97</v>
      </c>
      <c r="C246" s="9">
        <f>SUM(C247:C249)</f>
        <v>97</v>
      </c>
      <c r="D246" s="10">
        <f t="shared" si="22"/>
        <v>0</v>
      </c>
      <c r="E246" s="11">
        <f aca="true" t="shared" si="28" ref="E246:E248">SUM(D246/B246*100)</f>
        <v>0</v>
      </c>
      <c r="IE246" s="2"/>
      <c r="IF246" s="2"/>
      <c r="IG246" s="2"/>
      <c r="IH246" s="2"/>
      <c r="II246" s="2"/>
      <c r="IJ246" s="2"/>
      <c r="IK246" s="2"/>
      <c r="IL246" s="2"/>
      <c r="IM246" s="2"/>
      <c r="IN246" s="2"/>
      <c r="IO246" s="2"/>
      <c r="IP246" s="2"/>
      <c r="IQ246" s="2"/>
      <c r="IR246" s="2"/>
      <c r="IS246" s="2"/>
      <c r="IT246" s="2"/>
      <c r="IU246" s="2"/>
      <c r="IV246" s="2"/>
    </row>
    <row r="247" spans="1:256" s="1" customFormat="1" ht="18" customHeight="1">
      <c r="A247" s="8" t="s">
        <v>241</v>
      </c>
      <c r="B247" s="9">
        <v>10</v>
      </c>
      <c r="C247" s="9">
        <v>10</v>
      </c>
      <c r="D247" s="10">
        <f t="shared" si="22"/>
        <v>0</v>
      </c>
      <c r="E247" s="11">
        <f t="shared" si="28"/>
        <v>0</v>
      </c>
      <c r="IE247" s="2"/>
      <c r="IF247" s="2"/>
      <c r="IG247" s="2"/>
      <c r="IH247" s="2"/>
      <c r="II247" s="2"/>
      <c r="IJ247" s="2"/>
      <c r="IK247" s="2"/>
      <c r="IL247" s="2"/>
      <c r="IM247" s="2"/>
      <c r="IN247" s="2"/>
      <c r="IO247" s="2"/>
      <c r="IP247" s="2"/>
      <c r="IQ247" s="2"/>
      <c r="IR247" s="2"/>
      <c r="IS247" s="2"/>
      <c r="IT247" s="2"/>
      <c r="IU247" s="2"/>
      <c r="IV247" s="2"/>
    </row>
    <row r="248" spans="1:256" s="1" customFormat="1" ht="18" customHeight="1">
      <c r="A248" s="8" t="s">
        <v>242</v>
      </c>
      <c r="B248" s="9">
        <v>87</v>
      </c>
      <c r="C248" s="9">
        <v>87</v>
      </c>
      <c r="D248" s="10">
        <f t="shared" si="22"/>
        <v>0</v>
      </c>
      <c r="E248" s="11">
        <f t="shared" si="28"/>
        <v>0</v>
      </c>
      <c r="IE248" s="2"/>
      <c r="IF248" s="2"/>
      <c r="IG248" s="2"/>
      <c r="IH248" s="2"/>
      <c r="II248" s="2"/>
      <c r="IJ248" s="2"/>
      <c r="IK248" s="2"/>
      <c r="IL248" s="2"/>
      <c r="IM248" s="2"/>
      <c r="IN248" s="2"/>
      <c r="IO248" s="2"/>
      <c r="IP248" s="2"/>
      <c r="IQ248" s="2"/>
      <c r="IR248" s="2"/>
      <c r="IS248" s="2"/>
      <c r="IT248" s="2"/>
      <c r="IU248" s="2"/>
      <c r="IV248" s="2"/>
    </row>
    <row r="249" spans="1:256" s="1" customFormat="1" ht="18" customHeight="1">
      <c r="A249" s="8" t="s">
        <v>243</v>
      </c>
      <c r="B249" s="9"/>
      <c r="C249" s="9"/>
      <c r="D249" s="10">
        <f t="shared" si="22"/>
        <v>0</v>
      </c>
      <c r="E249" s="11"/>
      <c r="IE249" s="2"/>
      <c r="IF249" s="2"/>
      <c r="IG249" s="2"/>
      <c r="IH249" s="2"/>
      <c r="II249" s="2"/>
      <c r="IJ249" s="2"/>
      <c r="IK249" s="2"/>
      <c r="IL249" s="2"/>
      <c r="IM249" s="2"/>
      <c r="IN249" s="2"/>
      <c r="IO249" s="2"/>
      <c r="IP249" s="2"/>
      <c r="IQ249" s="2"/>
      <c r="IR249" s="2"/>
      <c r="IS249" s="2"/>
      <c r="IT249" s="2"/>
      <c r="IU249" s="2"/>
      <c r="IV249" s="2"/>
    </row>
    <row r="250" spans="1:256" s="1" customFormat="1" ht="18" customHeight="1">
      <c r="A250" s="8" t="s">
        <v>244</v>
      </c>
      <c r="B250" s="9">
        <f>SUM(B251:B254)</f>
        <v>684</v>
      </c>
      <c r="C250" s="9">
        <f>SUM(C251:C254)</f>
        <v>614</v>
      </c>
      <c r="D250" s="10">
        <f t="shared" si="22"/>
        <v>-70</v>
      </c>
      <c r="E250" s="11">
        <f aca="true" t="shared" si="29" ref="E250:E253">SUM(D250/B250*100)</f>
        <v>-10.23391812865497</v>
      </c>
      <c r="IE250" s="2"/>
      <c r="IF250" s="2"/>
      <c r="IG250" s="2"/>
      <c r="IH250" s="2"/>
      <c r="II250" s="2"/>
      <c r="IJ250" s="2"/>
      <c r="IK250" s="2"/>
      <c r="IL250" s="2"/>
      <c r="IM250" s="2"/>
      <c r="IN250" s="2"/>
      <c r="IO250" s="2"/>
      <c r="IP250" s="2"/>
      <c r="IQ250" s="2"/>
      <c r="IR250" s="2"/>
      <c r="IS250" s="2"/>
      <c r="IT250" s="2"/>
      <c r="IU250" s="2"/>
      <c r="IV250" s="2"/>
    </row>
    <row r="251" spans="1:256" s="1" customFormat="1" ht="18" customHeight="1">
      <c r="A251" s="8" t="s">
        <v>245</v>
      </c>
      <c r="B251" s="9">
        <v>361</v>
      </c>
      <c r="C251" s="9">
        <v>203</v>
      </c>
      <c r="D251" s="10">
        <f t="shared" si="22"/>
        <v>-158</v>
      </c>
      <c r="E251" s="11">
        <f t="shared" si="29"/>
        <v>-43.76731301939058</v>
      </c>
      <c r="IE251" s="2"/>
      <c r="IF251" s="2"/>
      <c r="IG251" s="2"/>
      <c r="IH251" s="2"/>
      <c r="II251" s="2"/>
      <c r="IJ251" s="2"/>
      <c r="IK251" s="2"/>
      <c r="IL251" s="2"/>
      <c r="IM251" s="2"/>
      <c r="IN251" s="2"/>
      <c r="IO251" s="2"/>
      <c r="IP251" s="2"/>
      <c r="IQ251" s="2"/>
      <c r="IR251" s="2"/>
      <c r="IS251" s="2"/>
      <c r="IT251" s="2"/>
      <c r="IU251" s="2"/>
      <c r="IV251" s="2"/>
    </row>
    <row r="252" spans="1:256" s="1" customFormat="1" ht="18" customHeight="1">
      <c r="A252" s="8" t="s">
        <v>246</v>
      </c>
      <c r="B252" s="9">
        <v>116</v>
      </c>
      <c r="C252" s="9">
        <v>120</v>
      </c>
      <c r="D252" s="10">
        <f t="shared" si="22"/>
        <v>4</v>
      </c>
      <c r="E252" s="11">
        <f t="shared" si="29"/>
        <v>3.4482758620689653</v>
      </c>
      <c r="IE252" s="2"/>
      <c r="IF252" s="2"/>
      <c r="IG252" s="2"/>
      <c r="IH252" s="2"/>
      <c r="II252" s="2"/>
      <c r="IJ252" s="2"/>
      <c r="IK252" s="2"/>
      <c r="IL252" s="2"/>
      <c r="IM252" s="2"/>
      <c r="IN252" s="2"/>
      <c r="IO252" s="2"/>
      <c r="IP252" s="2"/>
      <c r="IQ252" s="2"/>
      <c r="IR252" s="2"/>
      <c r="IS252" s="2"/>
      <c r="IT252" s="2"/>
      <c r="IU252" s="2"/>
      <c r="IV252" s="2"/>
    </row>
    <row r="253" spans="1:256" s="1" customFormat="1" ht="18" customHeight="1">
      <c r="A253" s="8" t="s">
        <v>247</v>
      </c>
      <c r="B253" s="9">
        <v>207</v>
      </c>
      <c r="C253" s="9">
        <f>24</f>
        <v>24</v>
      </c>
      <c r="D253" s="10">
        <f t="shared" si="22"/>
        <v>-183</v>
      </c>
      <c r="E253" s="11">
        <f t="shared" si="29"/>
        <v>-88.40579710144928</v>
      </c>
      <c r="IE253" s="2"/>
      <c r="IF253" s="2"/>
      <c r="IG253" s="2"/>
      <c r="IH253" s="2"/>
      <c r="II253" s="2"/>
      <c r="IJ253" s="2"/>
      <c r="IK253" s="2"/>
      <c r="IL253" s="2"/>
      <c r="IM253" s="2"/>
      <c r="IN253" s="2"/>
      <c r="IO253" s="2"/>
      <c r="IP253" s="2"/>
      <c r="IQ253" s="2"/>
      <c r="IR253" s="2"/>
      <c r="IS253" s="2"/>
      <c r="IT253" s="2"/>
      <c r="IU253" s="2"/>
      <c r="IV253" s="2"/>
    </row>
    <row r="254" spans="1:256" s="1" customFormat="1" ht="18" customHeight="1">
      <c r="A254" s="8" t="s">
        <v>248</v>
      </c>
      <c r="B254" s="9"/>
      <c r="C254" s="9">
        <v>267</v>
      </c>
      <c r="D254" s="10">
        <f t="shared" si="22"/>
        <v>267</v>
      </c>
      <c r="E254" s="11"/>
      <c r="IE254" s="2"/>
      <c r="IF254" s="2"/>
      <c r="IG254" s="2"/>
      <c r="IH254" s="2"/>
      <c r="II254" s="2"/>
      <c r="IJ254" s="2"/>
      <c r="IK254" s="2"/>
      <c r="IL254" s="2"/>
      <c r="IM254" s="2"/>
      <c r="IN254" s="2"/>
      <c r="IO254" s="2"/>
      <c r="IP254" s="2"/>
      <c r="IQ254" s="2"/>
      <c r="IR254" s="2"/>
      <c r="IS254" s="2"/>
      <c r="IT254" s="2"/>
      <c r="IU254" s="2"/>
      <c r="IV254" s="2"/>
    </row>
    <row r="255" spans="1:256" s="1" customFormat="1" ht="18" customHeight="1">
      <c r="A255" s="8" t="s">
        <v>249</v>
      </c>
      <c r="B255" s="9">
        <f>SUM(B256:B258)</f>
        <v>529</v>
      </c>
      <c r="C255" s="9">
        <f>SUM(C256:C258)</f>
        <v>228</v>
      </c>
      <c r="D255" s="10">
        <f t="shared" si="22"/>
        <v>-301</v>
      </c>
      <c r="E255" s="11">
        <f aca="true" t="shared" si="30" ref="E255:E262">SUM(D255/B255*100)</f>
        <v>-56.89981096408317</v>
      </c>
      <c r="IE255" s="2"/>
      <c r="IF255" s="2"/>
      <c r="IG255" s="2"/>
      <c r="IH255" s="2"/>
      <c r="II255" s="2"/>
      <c r="IJ255" s="2"/>
      <c r="IK255" s="2"/>
      <c r="IL255" s="2"/>
      <c r="IM255" s="2"/>
      <c r="IN255" s="2"/>
      <c r="IO255" s="2"/>
      <c r="IP255" s="2"/>
      <c r="IQ255" s="2"/>
      <c r="IR255" s="2"/>
      <c r="IS255" s="2"/>
      <c r="IT255" s="2"/>
      <c r="IU255" s="2"/>
      <c r="IV255" s="2"/>
    </row>
    <row r="256" spans="1:256" s="1" customFormat="1" ht="18" customHeight="1">
      <c r="A256" s="8" t="s">
        <v>250</v>
      </c>
      <c r="B256" s="9">
        <v>58</v>
      </c>
      <c r="C256" s="9"/>
      <c r="D256" s="10">
        <f t="shared" si="22"/>
        <v>-58</v>
      </c>
      <c r="E256" s="11">
        <f t="shared" si="30"/>
        <v>-100</v>
      </c>
      <c r="IE256" s="2"/>
      <c r="IF256" s="2"/>
      <c r="IG256" s="2"/>
      <c r="IH256" s="2"/>
      <c r="II256" s="2"/>
      <c r="IJ256" s="2"/>
      <c r="IK256" s="2"/>
      <c r="IL256" s="2"/>
      <c r="IM256" s="2"/>
      <c r="IN256" s="2"/>
      <c r="IO256" s="2"/>
      <c r="IP256" s="2"/>
      <c r="IQ256" s="2"/>
      <c r="IR256" s="2"/>
      <c r="IS256" s="2"/>
      <c r="IT256" s="2"/>
      <c r="IU256" s="2"/>
      <c r="IV256" s="2"/>
    </row>
    <row r="257" spans="1:256" s="1" customFormat="1" ht="18" customHeight="1">
      <c r="A257" s="8" t="s">
        <v>251</v>
      </c>
      <c r="B257" s="9">
        <v>290</v>
      </c>
      <c r="C257" s="9">
        <v>222</v>
      </c>
      <c r="D257" s="10">
        <f t="shared" si="22"/>
        <v>-68</v>
      </c>
      <c r="E257" s="11">
        <f t="shared" si="30"/>
        <v>-23.448275862068964</v>
      </c>
      <c r="IE257" s="2"/>
      <c r="IF257" s="2"/>
      <c r="IG257" s="2"/>
      <c r="IH257" s="2"/>
      <c r="II257" s="2"/>
      <c r="IJ257" s="2"/>
      <c r="IK257" s="2"/>
      <c r="IL257" s="2"/>
      <c r="IM257" s="2"/>
      <c r="IN257" s="2"/>
      <c r="IO257" s="2"/>
      <c r="IP257" s="2"/>
      <c r="IQ257" s="2"/>
      <c r="IR257" s="2"/>
      <c r="IS257" s="2"/>
      <c r="IT257" s="2"/>
      <c r="IU257" s="2"/>
      <c r="IV257" s="2"/>
    </row>
    <row r="258" spans="1:256" s="1" customFormat="1" ht="18" customHeight="1">
      <c r="A258" s="8" t="s">
        <v>252</v>
      </c>
      <c r="B258" s="9">
        <v>181</v>
      </c>
      <c r="C258" s="9">
        <f>6</f>
        <v>6</v>
      </c>
      <c r="D258" s="10">
        <f t="shared" si="22"/>
        <v>-175</v>
      </c>
      <c r="E258" s="11">
        <f t="shared" si="30"/>
        <v>-96.68508287292818</v>
      </c>
      <c r="IE258" s="2"/>
      <c r="IF258" s="2"/>
      <c r="IG258" s="2"/>
      <c r="IH258" s="2"/>
      <c r="II258" s="2"/>
      <c r="IJ258" s="2"/>
      <c r="IK258" s="2"/>
      <c r="IL258" s="2"/>
      <c r="IM258" s="2"/>
      <c r="IN258" s="2"/>
      <c r="IO258" s="2"/>
      <c r="IP258" s="2"/>
      <c r="IQ258" s="2"/>
      <c r="IR258" s="2"/>
      <c r="IS258" s="2"/>
      <c r="IT258" s="2"/>
      <c r="IU258" s="2"/>
      <c r="IV258" s="2"/>
    </row>
    <row r="259" spans="1:256" s="1" customFormat="1" ht="18" customHeight="1">
      <c r="A259" s="8" t="s">
        <v>253</v>
      </c>
      <c r="B259" s="9">
        <f>SUM(B260)</f>
        <v>0</v>
      </c>
      <c r="C259" s="9">
        <f>SUM(C260)</f>
        <v>0</v>
      </c>
      <c r="D259" s="10">
        <f t="shared" si="22"/>
        <v>0</v>
      </c>
      <c r="E259" s="11" t="e">
        <f t="shared" si="30"/>
        <v>#DIV/0!</v>
      </c>
      <c r="IE259" s="2"/>
      <c r="IF259" s="2"/>
      <c r="IG259" s="2"/>
      <c r="IH259" s="2"/>
      <c r="II259" s="2"/>
      <c r="IJ259" s="2"/>
      <c r="IK259" s="2"/>
      <c r="IL259" s="2"/>
      <c r="IM259" s="2"/>
      <c r="IN259" s="2"/>
      <c r="IO259" s="2"/>
      <c r="IP259" s="2"/>
      <c r="IQ259" s="2"/>
      <c r="IR259" s="2"/>
      <c r="IS259" s="2"/>
      <c r="IT259" s="2"/>
      <c r="IU259" s="2"/>
      <c r="IV259" s="2"/>
    </row>
    <row r="260" spans="1:256" s="1" customFormat="1" ht="18" customHeight="1">
      <c r="A260" s="8" t="s">
        <v>254</v>
      </c>
      <c r="B260" s="9"/>
      <c r="C260" s="9"/>
      <c r="D260" s="10">
        <f t="shared" si="22"/>
        <v>0</v>
      </c>
      <c r="E260" s="11" t="e">
        <f t="shared" si="30"/>
        <v>#DIV/0!</v>
      </c>
      <c r="IE260" s="2"/>
      <c r="IF260" s="2"/>
      <c r="IG260" s="2"/>
      <c r="IH260" s="2"/>
      <c r="II260" s="2"/>
      <c r="IJ260" s="2"/>
      <c r="IK260" s="2"/>
      <c r="IL260" s="2"/>
      <c r="IM260" s="2"/>
      <c r="IN260" s="2"/>
      <c r="IO260" s="2"/>
      <c r="IP260" s="2"/>
      <c r="IQ260" s="2"/>
      <c r="IR260" s="2"/>
      <c r="IS260" s="2"/>
      <c r="IT260" s="2"/>
      <c r="IU260" s="2"/>
      <c r="IV260" s="2"/>
    </row>
    <row r="261" spans="1:256" s="1" customFormat="1" ht="18" customHeight="1">
      <c r="A261" s="8" t="s">
        <v>255</v>
      </c>
      <c r="B261" s="9">
        <v>400</v>
      </c>
      <c r="C261" s="9">
        <v>400</v>
      </c>
      <c r="D261" s="10">
        <f aca="true" t="shared" si="31" ref="D261:D324">SUM(C261-B261)</f>
        <v>0</v>
      </c>
      <c r="E261" s="11">
        <f t="shared" si="30"/>
        <v>0</v>
      </c>
      <c r="IE261" s="2"/>
      <c r="IF261" s="2"/>
      <c r="IG261" s="2"/>
      <c r="IH261" s="2"/>
      <c r="II261" s="2"/>
      <c r="IJ261" s="2"/>
      <c r="IK261" s="2"/>
      <c r="IL261" s="2"/>
      <c r="IM261" s="2"/>
      <c r="IN261" s="2"/>
      <c r="IO261" s="2"/>
      <c r="IP261" s="2"/>
      <c r="IQ261" s="2"/>
      <c r="IR261" s="2"/>
      <c r="IS261" s="2"/>
      <c r="IT261" s="2"/>
      <c r="IU261" s="2"/>
      <c r="IV261" s="2"/>
    </row>
    <row r="262" spans="1:256" s="1" customFormat="1" ht="18" customHeight="1">
      <c r="A262" s="8" t="s">
        <v>256</v>
      </c>
      <c r="B262" s="9">
        <v>400</v>
      </c>
      <c r="C262" s="9">
        <v>400</v>
      </c>
      <c r="D262" s="10">
        <f t="shared" si="31"/>
        <v>0</v>
      </c>
      <c r="E262" s="11">
        <f t="shared" si="30"/>
        <v>0</v>
      </c>
      <c r="IE262" s="2"/>
      <c r="IF262" s="2"/>
      <c r="IG262" s="2"/>
      <c r="IH262" s="2"/>
      <c r="II262" s="2"/>
      <c r="IJ262" s="2"/>
      <c r="IK262" s="2"/>
      <c r="IL262" s="2"/>
      <c r="IM262" s="2"/>
      <c r="IN262" s="2"/>
      <c r="IO262" s="2"/>
      <c r="IP262" s="2"/>
      <c r="IQ262" s="2"/>
      <c r="IR262" s="2"/>
      <c r="IS262" s="2"/>
      <c r="IT262" s="2"/>
      <c r="IU262" s="2"/>
      <c r="IV262" s="2"/>
    </row>
    <row r="263" spans="1:256" s="1" customFormat="1" ht="18" customHeight="1">
      <c r="A263" s="8" t="s">
        <v>257</v>
      </c>
      <c r="B263" s="9"/>
      <c r="C263" s="9"/>
      <c r="D263" s="10">
        <f t="shared" si="31"/>
        <v>0</v>
      </c>
      <c r="E263" s="11"/>
      <c r="IE263" s="2"/>
      <c r="IF263" s="2"/>
      <c r="IG263" s="2"/>
      <c r="IH263" s="2"/>
      <c r="II263" s="2"/>
      <c r="IJ263" s="2"/>
      <c r="IK263" s="2"/>
      <c r="IL263" s="2"/>
      <c r="IM263" s="2"/>
      <c r="IN263" s="2"/>
      <c r="IO263" s="2"/>
      <c r="IP263" s="2"/>
      <c r="IQ263" s="2"/>
      <c r="IR263" s="2"/>
      <c r="IS263" s="2"/>
      <c r="IT263" s="2"/>
      <c r="IU263" s="2"/>
      <c r="IV263" s="2"/>
    </row>
    <row r="264" spans="1:256" s="1" customFormat="1" ht="18" customHeight="1">
      <c r="A264" s="8" t="s">
        <v>258</v>
      </c>
      <c r="B264" s="9"/>
      <c r="C264" s="9"/>
      <c r="D264" s="10">
        <f t="shared" si="31"/>
        <v>0</v>
      </c>
      <c r="E264" s="11"/>
      <c r="IE264" s="2"/>
      <c r="IF264" s="2"/>
      <c r="IG264" s="2"/>
      <c r="IH264" s="2"/>
      <c r="II264" s="2"/>
      <c r="IJ264" s="2"/>
      <c r="IK264" s="2"/>
      <c r="IL264" s="2"/>
      <c r="IM264" s="2"/>
      <c r="IN264" s="2"/>
      <c r="IO264" s="2"/>
      <c r="IP264" s="2"/>
      <c r="IQ264" s="2"/>
      <c r="IR264" s="2"/>
      <c r="IS264" s="2"/>
      <c r="IT264" s="2"/>
      <c r="IU264" s="2"/>
      <c r="IV264" s="2"/>
    </row>
    <row r="265" spans="1:256" s="1" customFormat="1" ht="18" customHeight="1">
      <c r="A265" s="8" t="s">
        <v>259</v>
      </c>
      <c r="B265" s="9">
        <f>SUM(B266:B268)</f>
        <v>1110</v>
      </c>
      <c r="C265" s="9">
        <f>SUM(C266:C268)</f>
        <v>1100</v>
      </c>
      <c r="D265" s="10">
        <f t="shared" si="31"/>
        <v>-10</v>
      </c>
      <c r="E265" s="11">
        <f aca="true" t="shared" si="32" ref="E265:E274">SUM(D265/B265*100)</f>
        <v>-0.9009009009009009</v>
      </c>
      <c r="IE265" s="2"/>
      <c r="IF265" s="2"/>
      <c r="IG265" s="2"/>
      <c r="IH265" s="2"/>
      <c r="II265" s="2"/>
      <c r="IJ265" s="2"/>
      <c r="IK265" s="2"/>
      <c r="IL265" s="2"/>
      <c r="IM265" s="2"/>
      <c r="IN265" s="2"/>
      <c r="IO265" s="2"/>
      <c r="IP265" s="2"/>
      <c r="IQ265" s="2"/>
      <c r="IR265" s="2"/>
      <c r="IS265" s="2"/>
      <c r="IT265" s="2"/>
      <c r="IU265" s="2"/>
      <c r="IV265" s="2"/>
    </row>
    <row r="266" spans="1:256" s="1" customFormat="1" ht="18" customHeight="1">
      <c r="A266" s="8" t="s">
        <v>260</v>
      </c>
      <c r="B266" s="9"/>
      <c r="C266" s="9"/>
      <c r="D266" s="10">
        <f t="shared" si="31"/>
        <v>0</v>
      </c>
      <c r="E266" s="11" t="e">
        <f t="shared" si="32"/>
        <v>#DIV/0!</v>
      </c>
      <c r="IE266" s="2"/>
      <c r="IF266" s="2"/>
      <c r="IG266" s="2"/>
      <c r="IH266" s="2"/>
      <c r="II266" s="2"/>
      <c r="IJ266" s="2"/>
      <c r="IK266" s="2"/>
      <c r="IL266" s="2"/>
      <c r="IM266" s="2"/>
      <c r="IN266" s="2"/>
      <c r="IO266" s="2"/>
      <c r="IP266" s="2"/>
      <c r="IQ266" s="2"/>
      <c r="IR266" s="2"/>
      <c r="IS266" s="2"/>
      <c r="IT266" s="2"/>
      <c r="IU266" s="2"/>
      <c r="IV266" s="2"/>
    </row>
    <row r="267" spans="1:256" s="1" customFormat="1" ht="18" customHeight="1">
      <c r="A267" s="8" t="s">
        <v>261</v>
      </c>
      <c r="B267" s="9">
        <v>1000</v>
      </c>
      <c r="C267" s="9">
        <v>1000</v>
      </c>
      <c r="D267" s="10">
        <f t="shared" si="31"/>
        <v>0</v>
      </c>
      <c r="E267" s="11">
        <f t="shared" si="32"/>
        <v>0</v>
      </c>
      <c r="IE267" s="2"/>
      <c r="IF267" s="2"/>
      <c r="IG267" s="2"/>
      <c r="IH267" s="2"/>
      <c r="II267" s="2"/>
      <c r="IJ267" s="2"/>
      <c r="IK267" s="2"/>
      <c r="IL267" s="2"/>
      <c r="IM267" s="2"/>
      <c r="IN267" s="2"/>
      <c r="IO267" s="2"/>
      <c r="IP267" s="2"/>
      <c r="IQ267" s="2"/>
      <c r="IR267" s="2"/>
      <c r="IS267" s="2"/>
      <c r="IT267" s="2"/>
      <c r="IU267" s="2"/>
      <c r="IV267" s="2"/>
    </row>
    <row r="268" spans="1:256" s="1" customFormat="1" ht="18" customHeight="1">
      <c r="A268" s="8" t="s">
        <v>262</v>
      </c>
      <c r="B268" s="9">
        <v>110</v>
      </c>
      <c r="C268" s="9">
        <v>100</v>
      </c>
      <c r="D268" s="10">
        <f t="shared" si="31"/>
        <v>-10</v>
      </c>
      <c r="E268" s="11">
        <f t="shared" si="32"/>
        <v>-9.090909090909092</v>
      </c>
      <c r="IE268" s="2"/>
      <c r="IF268" s="2"/>
      <c r="IG268" s="2"/>
      <c r="IH268" s="2"/>
      <c r="II268" s="2"/>
      <c r="IJ268" s="2"/>
      <c r="IK268" s="2"/>
      <c r="IL268" s="2"/>
      <c r="IM268" s="2"/>
      <c r="IN268" s="2"/>
      <c r="IO268" s="2"/>
      <c r="IP268" s="2"/>
      <c r="IQ268" s="2"/>
      <c r="IR268" s="2"/>
      <c r="IS268" s="2"/>
      <c r="IT268" s="2"/>
      <c r="IU268" s="2"/>
      <c r="IV268" s="2"/>
    </row>
    <row r="269" spans="1:256" s="1" customFormat="1" ht="18" customHeight="1">
      <c r="A269" s="13" t="s">
        <v>263</v>
      </c>
      <c r="B269" s="9">
        <f>SUM(B270)</f>
        <v>0</v>
      </c>
      <c r="C269" s="9">
        <f>SUM(C270)</f>
        <v>280</v>
      </c>
      <c r="D269" s="10">
        <f t="shared" si="31"/>
        <v>280</v>
      </c>
      <c r="E269" s="11" t="e">
        <f t="shared" si="32"/>
        <v>#DIV/0!</v>
      </c>
      <c r="IE269" s="2"/>
      <c r="IF269" s="2"/>
      <c r="IG269" s="2"/>
      <c r="IH269" s="2"/>
      <c r="II269" s="2"/>
      <c r="IJ269" s="2"/>
      <c r="IK269" s="2"/>
      <c r="IL269" s="2"/>
      <c r="IM269" s="2"/>
      <c r="IN269" s="2"/>
      <c r="IO269" s="2"/>
      <c r="IP269" s="2"/>
      <c r="IQ269" s="2"/>
      <c r="IR269" s="2"/>
      <c r="IS269" s="2"/>
      <c r="IT269" s="2"/>
      <c r="IU269" s="2"/>
      <c r="IV269" s="2"/>
    </row>
    <row r="270" spans="1:256" s="1" customFormat="1" ht="18" customHeight="1">
      <c r="A270" s="12" t="s">
        <v>263</v>
      </c>
      <c r="B270" s="9"/>
      <c r="C270" s="9">
        <v>280</v>
      </c>
      <c r="D270" s="10">
        <f t="shared" si="31"/>
        <v>280</v>
      </c>
      <c r="E270" s="11" t="e">
        <f t="shared" si="32"/>
        <v>#DIV/0!</v>
      </c>
      <c r="IE270" s="2"/>
      <c r="IF270" s="2"/>
      <c r="IG270" s="2"/>
      <c r="IH270" s="2"/>
      <c r="II270" s="2"/>
      <c r="IJ270" s="2"/>
      <c r="IK270" s="2"/>
      <c r="IL270" s="2"/>
      <c r="IM270" s="2"/>
      <c r="IN270" s="2"/>
      <c r="IO270" s="2"/>
      <c r="IP270" s="2"/>
      <c r="IQ270" s="2"/>
      <c r="IR270" s="2"/>
      <c r="IS270" s="2"/>
      <c r="IT270" s="2"/>
      <c r="IU270" s="2"/>
      <c r="IV270" s="2"/>
    </row>
    <row r="271" spans="1:256" s="1" customFormat="1" ht="18" customHeight="1">
      <c r="A271" s="8" t="s">
        <v>264</v>
      </c>
      <c r="B271" s="9">
        <f>SUM(B272,B276,B278,B281)</f>
        <v>840</v>
      </c>
      <c r="C271" s="9">
        <f>SUM(C272,C276,C278,C281)</f>
        <v>1316</v>
      </c>
      <c r="D271" s="10">
        <f t="shared" si="31"/>
        <v>476</v>
      </c>
      <c r="E271" s="11">
        <f t="shared" si="32"/>
        <v>56.666666666666664</v>
      </c>
      <c r="IE271" s="2"/>
      <c r="IF271" s="2"/>
      <c r="IG271" s="2"/>
      <c r="IH271" s="2"/>
      <c r="II271" s="2"/>
      <c r="IJ271" s="2"/>
      <c r="IK271" s="2"/>
      <c r="IL271" s="2"/>
      <c r="IM271" s="2"/>
      <c r="IN271" s="2"/>
      <c r="IO271" s="2"/>
      <c r="IP271" s="2"/>
      <c r="IQ271" s="2"/>
      <c r="IR271" s="2"/>
      <c r="IS271" s="2"/>
      <c r="IT271" s="2"/>
      <c r="IU271" s="2"/>
      <c r="IV271" s="2"/>
    </row>
    <row r="272" spans="1:256" s="1" customFormat="1" ht="18" customHeight="1">
      <c r="A272" s="8" t="s">
        <v>265</v>
      </c>
      <c r="B272" s="9">
        <f>SUM(B273:B275)</f>
        <v>192</v>
      </c>
      <c r="C272" s="9">
        <f>SUM(C273:C275)</f>
        <v>215</v>
      </c>
      <c r="D272" s="10">
        <f t="shared" si="31"/>
        <v>23</v>
      </c>
      <c r="E272" s="11">
        <f t="shared" si="32"/>
        <v>11.979166666666668</v>
      </c>
      <c r="IE272" s="2"/>
      <c r="IF272" s="2"/>
      <c r="IG272" s="2"/>
      <c r="IH272" s="2"/>
      <c r="II272" s="2"/>
      <c r="IJ272" s="2"/>
      <c r="IK272" s="2"/>
      <c r="IL272" s="2"/>
      <c r="IM272" s="2"/>
      <c r="IN272" s="2"/>
      <c r="IO272" s="2"/>
      <c r="IP272" s="2"/>
      <c r="IQ272" s="2"/>
      <c r="IR272" s="2"/>
      <c r="IS272" s="2"/>
      <c r="IT272" s="2"/>
      <c r="IU272" s="2"/>
      <c r="IV272" s="2"/>
    </row>
    <row r="273" spans="1:256" s="1" customFormat="1" ht="18" customHeight="1">
      <c r="A273" s="8" t="s">
        <v>266</v>
      </c>
      <c r="B273" s="9">
        <v>37</v>
      </c>
      <c r="C273" s="9">
        <v>42</v>
      </c>
      <c r="D273" s="10">
        <f t="shared" si="31"/>
        <v>5</v>
      </c>
      <c r="E273" s="11">
        <f t="shared" si="32"/>
        <v>13.513513513513514</v>
      </c>
      <c r="IE273" s="2"/>
      <c r="IF273" s="2"/>
      <c r="IG273" s="2"/>
      <c r="IH273" s="2"/>
      <c r="II273" s="2"/>
      <c r="IJ273" s="2"/>
      <c r="IK273" s="2"/>
      <c r="IL273" s="2"/>
      <c r="IM273" s="2"/>
      <c r="IN273" s="2"/>
      <c r="IO273" s="2"/>
      <c r="IP273" s="2"/>
      <c r="IQ273" s="2"/>
      <c r="IR273" s="2"/>
      <c r="IS273" s="2"/>
      <c r="IT273" s="2"/>
      <c r="IU273" s="2"/>
      <c r="IV273" s="2"/>
    </row>
    <row r="274" spans="1:256" s="1" customFormat="1" ht="18" customHeight="1">
      <c r="A274" s="8" t="s">
        <v>267</v>
      </c>
      <c r="B274" s="9">
        <v>155</v>
      </c>
      <c r="C274" s="9"/>
      <c r="D274" s="10">
        <f t="shared" si="31"/>
        <v>-155</v>
      </c>
      <c r="E274" s="11">
        <f t="shared" si="32"/>
        <v>-100</v>
      </c>
      <c r="IE274" s="2"/>
      <c r="IF274" s="2"/>
      <c r="IG274" s="2"/>
      <c r="IH274" s="2"/>
      <c r="II274" s="2"/>
      <c r="IJ274" s="2"/>
      <c r="IK274" s="2"/>
      <c r="IL274" s="2"/>
      <c r="IM274" s="2"/>
      <c r="IN274" s="2"/>
      <c r="IO274" s="2"/>
      <c r="IP274" s="2"/>
      <c r="IQ274" s="2"/>
      <c r="IR274" s="2"/>
      <c r="IS274" s="2"/>
      <c r="IT274" s="2"/>
      <c r="IU274" s="2"/>
      <c r="IV274" s="2"/>
    </row>
    <row r="275" spans="1:256" s="1" customFormat="1" ht="18" customHeight="1">
      <c r="A275" s="8" t="s">
        <v>268</v>
      </c>
      <c r="B275" s="9">
        <f>312.92-268.16-44.76</f>
        <v>0</v>
      </c>
      <c r="C275" s="9">
        <f>45+128</f>
        <v>173</v>
      </c>
      <c r="D275" s="10">
        <f t="shared" si="31"/>
        <v>173</v>
      </c>
      <c r="E275" s="11"/>
      <c r="IE275" s="2"/>
      <c r="IF275" s="2"/>
      <c r="IG275" s="2"/>
      <c r="IH275" s="2"/>
      <c r="II275" s="2"/>
      <c r="IJ275" s="2"/>
      <c r="IK275" s="2"/>
      <c r="IL275" s="2"/>
      <c r="IM275" s="2"/>
      <c r="IN275" s="2"/>
      <c r="IO275" s="2"/>
      <c r="IP275" s="2"/>
      <c r="IQ275" s="2"/>
      <c r="IR275" s="2"/>
      <c r="IS275" s="2"/>
      <c r="IT275" s="2"/>
      <c r="IU275" s="2"/>
      <c r="IV275" s="2"/>
    </row>
    <row r="276" spans="1:256" s="1" customFormat="1" ht="18" customHeight="1">
      <c r="A276" s="8" t="s">
        <v>269</v>
      </c>
      <c r="B276" s="9">
        <f>SUM(B277)</f>
        <v>15</v>
      </c>
      <c r="C276" s="9">
        <f>SUM(C277)</f>
        <v>15</v>
      </c>
      <c r="D276" s="10">
        <f t="shared" si="31"/>
        <v>0</v>
      </c>
      <c r="E276" s="11">
        <f aca="true" t="shared" si="33" ref="E276:E280">SUM(D276/B276*100)</f>
        <v>0</v>
      </c>
      <c r="IE276" s="2"/>
      <c r="IF276" s="2"/>
      <c r="IG276" s="2"/>
      <c r="IH276" s="2"/>
      <c r="II276" s="2"/>
      <c r="IJ276" s="2"/>
      <c r="IK276" s="2"/>
      <c r="IL276" s="2"/>
      <c r="IM276" s="2"/>
      <c r="IN276" s="2"/>
      <c r="IO276" s="2"/>
      <c r="IP276" s="2"/>
      <c r="IQ276" s="2"/>
      <c r="IR276" s="2"/>
      <c r="IS276" s="2"/>
      <c r="IT276" s="2"/>
      <c r="IU276" s="2"/>
      <c r="IV276" s="2"/>
    </row>
    <row r="277" spans="1:256" s="1" customFormat="1" ht="18" customHeight="1">
      <c r="A277" s="8" t="s">
        <v>270</v>
      </c>
      <c r="B277" s="9">
        <v>15</v>
      </c>
      <c r="C277" s="9">
        <v>15</v>
      </c>
      <c r="D277" s="10">
        <f t="shared" si="31"/>
        <v>0</v>
      </c>
      <c r="E277" s="11">
        <f t="shared" si="33"/>
        <v>0</v>
      </c>
      <c r="IE277" s="2"/>
      <c r="IF277" s="2"/>
      <c r="IG277" s="2"/>
      <c r="IH277" s="2"/>
      <c r="II277" s="2"/>
      <c r="IJ277" s="2"/>
      <c r="IK277" s="2"/>
      <c r="IL277" s="2"/>
      <c r="IM277" s="2"/>
      <c r="IN277" s="2"/>
      <c r="IO277" s="2"/>
      <c r="IP277" s="2"/>
      <c r="IQ277" s="2"/>
      <c r="IR277" s="2"/>
      <c r="IS277" s="2"/>
      <c r="IT277" s="2"/>
      <c r="IU277" s="2"/>
      <c r="IV277" s="2"/>
    </row>
    <row r="278" spans="1:256" s="1" customFormat="1" ht="18" customHeight="1">
      <c r="A278" s="8" t="s">
        <v>271</v>
      </c>
      <c r="B278" s="9">
        <f>SUM(B279:B280)</f>
        <v>633</v>
      </c>
      <c r="C278" s="9">
        <f>SUM(C279:C280)</f>
        <v>1086</v>
      </c>
      <c r="D278" s="10">
        <f t="shared" si="31"/>
        <v>453</v>
      </c>
      <c r="E278" s="11">
        <f t="shared" si="33"/>
        <v>71.56398104265402</v>
      </c>
      <c r="IE278" s="2"/>
      <c r="IF278" s="2"/>
      <c r="IG278" s="2"/>
      <c r="IH278" s="2"/>
      <c r="II278" s="2"/>
      <c r="IJ278" s="2"/>
      <c r="IK278" s="2"/>
      <c r="IL278" s="2"/>
      <c r="IM278" s="2"/>
      <c r="IN278" s="2"/>
      <c r="IO278" s="2"/>
      <c r="IP278" s="2"/>
      <c r="IQ278" s="2"/>
      <c r="IR278" s="2"/>
      <c r="IS278" s="2"/>
      <c r="IT278" s="2"/>
      <c r="IU278" s="2"/>
      <c r="IV278" s="2"/>
    </row>
    <row r="279" spans="1:256" s="1" customFormat="1" ht="18" customHeight="1">
      <c r="A279" s="8" t="s">
        <v>272</v>
      </c>
      <c r="B279" s="9">
        <v>613</v>
      </c>
      <c r="C279" s="9">
        <f>1036+30</f>
        <v>1066</v>
      </c>
      <c r="D279" s="10">
        <f t="shared" si="31"/>
        <v>453</v>
      </c>
      <c r="E279" s="11">
        <f t="shared" si="33"/>
        <v>73.89885807504079</v>
      </c>
      <c r="IE279" s="2"/>
      <c r="IF279" s="2"/>
      <c r="IG279" s="2"/>
      <c r="IH279" s="2"/>
      <c r="II279" s="2"/>
      <c r="IJ279" s="2"/>
      <c r="IK279" s="2"/>
      <c r="IL279" s="2"/>
      <c r="IM279" s="2"/>
      <c r="IN279" s="2"/>
      <c r="IO279" s="2"/>
      <c r="IP279" s="2"/>
      <c r="IQ279" s="2"/>
      <c r="IR279" s="2"/>
      <c r="IS279" s="2"/>
      <c r="IT279" s="2"/>
      <c r="IU279" s="2"/>
      <c r="IV279" s="2"/>
    </row>
    <row r="280" spans="1:256" s="1" customFormat="1" ht="18" customHeight="1">
      <c r="A280" s="8" t="s">
        <v>273</v>
      </c>
      <c r="B280" s="9">
        <v>20</v>
      </c>
      <c r="C280" s="9">
        <v>20</v>
      </c>
      <c r="D280" s="10">
        <f t="shared" si="31"/>
        <v>0</v>
      </c>
      <c r="E280" s="11">
        <f t="shared" si="33"/>
        <v>0</v>
      </c>
      <c r="IE280" s="2"/>
      <c r="IF280" s="2"/>
      <c r="IG280" s="2"/>
      <c r="IH280" s="2"/>
      <c r="II280" s="2"/>
      <c r="IJ280" s="2"/>
      <c r="IK280" s="2"/>
      <c r="IL280" s="2"/>
      <c r="IM280" s="2"/>
      <c r="IN280" s="2"/>
      <c r="IO280" s="2"/>
      <c r="IP280" s="2"/>
      <c r="IQ280" s="2"/>
      <c r="IR280" s="2"/>
      <c r="IS280" s="2"/>
      <c r="IT280" s="2"/>
      <c r="IU280" s="2"/>
      <c r="IV280" s="2"/>
    </row>
    <row r="281" spans="1:256" s="1" customFormat="1" ht="18" customHeight="1">
      <c r="A281" s="8" t="s">
        <v>274</v>
      </c>
      <c r="B281" s="9"/>
      <c r="C281" s="9"/>
      <c r="D281" s="10">
        <f t="shared" si="31"/>
        <v>0</v>
      </c>
      <c r="E281" s="11"/>
      <c r="IE281" s="2"/>
      <c r="IF281" s="2"/>
      <c r="IG281" s="2"/>
      <c r="IH281" s="2"/>
      <c r="II281" s="2"/>
      <c r="IJ281" s="2"/>
      <c r="IK281" s="2"/>
      <c r="IL281" s="2"/>
      <c r="IM281" s="2"/>
      <c r="IN281" s="2"/>
      <c r="IO281" s="2"/>
      <c r="IP281" s="2"/>
      <c r="IQ281" s="2"/>
      <c r="IR281" s="2"/>
      <c r="IS281" s="2"/>
      <c r="IT281" s="2"/>
      <c r="IU281" s="2"/>
      <c r="IV281" s="2"/>
    </row>
    <row r="282" spans="1:256" s="1" customFormat="1" ht="18" customHeight="1">
      <c r="A282" s="8" t="s">
        <v>275</v>
      </c>
      <c r="B282" s="9"/>
      <c r="C282" s="9"/>
      <c r="D282" s="10">
        <f t="shared" si="31"/>
        <v>0</v>
      </c>
      <c r="E282" s="11"/>
      <c r="IE282" s="2"/>
      <c r="IF282" s="2"/>
      <c r="IG282" s="2"/>
      <c r="IH282" s="2"/>
      <c r="II282" s="2"/>
      <c r="IJ282" s="2"/>
      <c r="IK282" s="2"/>
      <c r="IL282" s="2"/>
      <c r="IM282" s="2"/>
      <c r="IN282" s="2"/>
      <c r="IO282" s="2"/>
      <c r="IP282" s="2"/>
      <c r="IQ282" s="2"/>
      <c r="IR282" s="2"/>
      <c r="IS282" s="2"/>
      <c r="IT282" s="2"/>
      <c r="IU282" s="2"/>
      <c r="IV282" s="2"/>
    </row>
    <row r="283" spans="1:256" s="1" customFormat="1" ht="18" customHeight="1">
      <c r="A283" s="8" t="s">
        <v>276</v>
      </c>
      <c r="B283" s="9">
        <f>SUM(B284,B290,B292,B294,B296)</f>
        <v>2568</v>
      </c>
      <c r="C283" s="9">
        <f>SUM(C284,C290,C292,C294,C296)</f>
        <v>3170</v>
      </c>
      <c r="D283" s="10">
        <f t="shared" si="31"/>
        <v>602</v>
      </c>
      <c r="E283" s="11">
        <f aca="true" t="shared" si="34" ref="E283:E302">SUM(D283/B283*100)</f>
        <v>23.442367601246104</v>
      </c>
      <c r="IE283" s="2"/>
      <c r="IF283" s="2"/>
      <c r="IG283" s="2"/>
      <c r="IH283" s="2"/>
      <c r="II283" s="2"/>
      <c r="IJ283" s="2"/>
      <c r="IK283" s="2"/>
      <c r="IL283" s="2"/>
      <c r="IM283" s="2"/>
      <c r="IN283" s="2"/>
      <c r="IO283" s="2"/>
      <c r="IP283" s="2"/>
      <c r="IQ283" s="2"/>
      <c r="IR283" s="2"/>
      <c r="IS283" s="2"/>
      <c r="IT283" s="2"/>
      <c r="IU283" s="2"/>
      <c r="IV283" s="2"/>
    </row>
    <row r="284" spans="1:256" s="1" customFormat="1" ht="18" customHeight="1">
      <c r="A284" s="8" t="s">
        <v>277</v>
      </c>
      <c r="B284" s="9">
        <f>SUM(B285:B289)</f>
        <v>984</v>
      </c>
      <c r="C284" s="9">
        <f>SUM(C285:C289)</f>
        <v>1340</v>
      </c>
      <c r="D284" s="10">
        <f t="shared" si="31"/>
        <v>356</v>
      </c>
      <c r="E284" s="11">
        <f t="shared" si="34"/>
        <v>36.17886178861789</v>
      </c>
      <c r="IE284" s="2"/>
      <c r="IF284" s="2"/>
      <c r="IG284" s="2"/>
      <c r="IH284" s="2"/>
      <c r="II284" s="2"/>
      <c r="IJ284" s="2"/>
      <c r="IK284" s="2"/>
      <c r="IL284" s="2"/>
      <c r="IM284" s="2"/>
      <c r="IN284" s="2"/>
      <c r="IO284" s="2"/>
      <c r="IP284" s="2"/>
      <c r="IQ284" s="2"/>
      <c r="IR284" s="2"/>
      <c r="IS284" s="2"/>
      <c r="IT284" s="2"/>
      <c r="IU284" s="2"/>
      <c r="IV284" s="2"/>
    </row>
    <row r="285" spans="1:256" s="1" customFormat="1" ht="18" customHeight="1">
      <c r="A285" s="8" t="s">
        <v>278</v>
      </c>
      <c r="B285" s="9">
        <v>213</v>
      </c>
      <c r="C285" s="9">
        <v>192</v>
      </c>
      <c r="D285" s="10">
        <f t="shared" si="31"/>
        <v>-21</v>
      </c>
      <c r="E285" s="11">
        <f t="shared" si="34"/>
        <v>-9.859154929577464</v>
      </c>
      <c r="IE285" s="2"/>
      <c r="IF285" s="2"/>
      <c r="IG285" s="2"/>
      <c r="IH285" s="2"/>
      <c r="II285" s="2"/>
      <c r="IJ285" s="2"/>
      <c r="IK285" s="2"/>
      <c r="IL285" s="2"/>
      <c r="IM285" s="2"/>
      <c r="IN285" s="2"/>
      <c r="IO285" s="2"/>
      <c r="IP285" s="2"/>
      <c r="IQ285" s="2"/>
      <c r="IR285" s="2"/>
      <c r="IS285" s="2"/>
      <c r="IT285" s="2"/>
      <c r="IU285" s="2"/>
      <c r="IV285" s="2"/>
    </row>
    <row r="286" spans="1:256" s="1" customFormat="1" ht="18" customHeight="1">
      <c r="A286" s="8" t="s">
        <v>279</v>
      </c>
      <c r="B286" s="9"/>
      <c r="C286" s="9"/>
      <c r="D286" s="10">
        <f t="shared" si="31"/>
        <v>0</v>
      </c>
      <c r="E286" s="11" t="e">
        <f t="shared" si="34"/>
        <v>#DIV/0!</v>
      </c>
      <c r="IE286" s="2"/>
      <c r="IF286" s="2"/>
      <c r="IG286" s="2"/>
      <c r="IH286" s="2"/>
      <c r="II286" s="2"/>
      <c r="IJ286" s="2"/>
      <c r="IK286" s="2"/>
      <c r="IL286" s="2"/>
      <c r="IM286" s="2"/>
      <c r="IN286" s="2"/>
      <c r="IO286" s="2"/>
      <c r="IP286" s="2"/>
      <c r="IQ286" s="2"/>
      <c r="IR286" s="2"/>
      <c r="IS286" s="2"/>
      <c r="IT286" s="2"/>
      <c r="IU286" s="2"/>
      <c r="IV286" s="2"/>
    </row>
    <row r="287" spans="1:256" s="1" customFormat="1" ht="18" customHeight="1">
      <c r="A287" s="8" t="s">
        <v>280</v>
      </c>
      <c r="B287" s="9">
        <v>463</v>
      </c>
      <c r="C287" s="9">
        <v>670</v>
      </c>
      <c r="D287" s="10">
        <f t="shared" si="31"/>
        <v>207</v>
      </c>
      <c r="E287" s="11">
        <f t="shared" si="34"/>
        <v>44.70842332613391</v>
      </c>
      <c r="IE287" s="2"/>
      <c r="IF287" s="2"/>
      <c r="IG287" s="2"/>
      <c r="IH287" s="2"/>
      <c r="II287" s="2"/>
      <c r="IJ287" s="2"/>
      <c r="IK287" s="2"/>
      <c r="IL287" s="2"/>
      <c r="IM287" s="2"/>
      <c r="IN287" s="2"/>
      <c r="IO287" s="2"/>
      <c r="IP287" s="2"/>
      <c r="IQ287" s="2"/>
      <c r="IR287" s="2"/>
      <c r="IS287" s="2"/>
      <c r="IT287" s="2"/>
      <c r="IU287" s="2"/>
      <c r="IV287" s="2"/>
    </row>
    <row r="288" spans="1:256" s="1" customFormat="1" ht="18" customHeight="1">
      <c r="A288" s="8" t="s">
        <v>281</v>
      </c>
      <c r="B288" s="9">
        <v>35</v>
      </c>
      <c r="C288" s="9"/>
      <c r="D288" s="10">
        <f t="shared" si="31"/>
        <v>-35</v>
      </c>
      <c r="E288" s="11">
        <f t="shared" si="34"/>
        <v>-100</v>
      </c>
      <c r="IE288" s="2"/>
      <c r="IF288" s="2"/>
      <c r="IG288" s="2"/>
      <c r="IH288" s="2"/>
      <c r="II288" s="2"/>
      <c r="IJ288" s="2"/>
      <c r="IK288" s="2"/>
      <c r="IL288" s="2"/>
      <c r="IM288" s="2"/>
      <c r="IN288" s="2"/>
      <c r="IO288" s="2"/>
      <c r="IP288" s="2"/>
      <c r="IQ288" s="2"/>
      <c r="IR288" s="2"/>
      <c r="IS288" s="2"/>
      <c r="IT288" s="2"/>
      <c r="IU288" s="2"/>
      <c r="IV288" s="2"/>
    </row>
    <row r="289" spans="1:256" s="1" customFormat="1" ht="18" customHeight="1">
      <c r="A289" s="8" t="s">
        <v>282</v>
      </c>
      <c r="B289" s="9">
        <v>273</v>
      </c>
      <c r="C289" s="9">
        <f>383+95</f>
        <v>478</v>
      </c>
      <c r="D289" s="10">
        <f t="shared" si="31"/>
        <v>205</v>
      </c>
      <c r="E289" s="11">
        <f t="shared" si="34"/>
        <v>75.0915750915751</v>
      </c>
      <c r="IE289" s="2"/>
      <c r="IF289" s="2"/>
      <c r="IG289" s="2"/>
      <c r="IH289" s="2"/>
      <c r="II289" s="2"/>
      <c r="IJ289" s="2"/>
      <c r="IK289" s="2"/>
      <c r="IL289" s="2"/>
      <c r="IM289" s="2"/>
      <c r="IN289" s="2"/>
      <c r="IO289" s="2"/>
      <c r="IP289" s="2"/>
      <c r="IQ289" s="2"/>
      <c r="IR289" s="2"/>
      <c r="IS289" s="2"/>
      <c r="IT289" s="2"/>
      <c r="IU289" s="2"/>
      <c r="IV289" s="2"/>
    </row>
    <row r="290" spans="1:256" s="1" customFormat="1" ht="18" customHeight="1">
      <c r="A290" s="8" t="s">
        <v>283</v>
      </c>
      <c r="B290" s="9">
        <f aca="true" t="shared" si="35" ref="B290:B294">SUM(B291)</f>
        <v>245</v>
      </c>
      <c r="C290" s="9">
        <f aca="true" t="shared" si="36" ref="C290:C294">SUM(C291)</f>
        <v>189</v>
      </c>
      <c r="D290" s="10">
        <f t="shared" si="31"/>
        <v>-56</v>
      </c>
      <c r="E290" s="11">
        <f t="shared" si="34"/>
        <v>-22.857142857142858</v>
      </c>
      <c r="IE290" s="2"/>
      <c r="IF290" s="2"/>
      <c r="IG290" s="2"/>
      <c r="IH290" s="2"/>
      <c r="II290" s="2"/>
      <c r="IJ290" s="2"/>
      <c r="IK290" s="2"/>
      <c r="IL290" s="2"/>
      <c r="IM290" s="2"/>
      <c r="IN290" s="2"/>
      <c r="IO290" s="2"/>
      <c r="IP290" s="2"/>
      <c r="IQ290" s="2"/>
      <c r="IR290" s="2"/>
      <c r="IS290" s="2"/>
      <c r="IT290" s="2"/>
      <c r="IU290" s="2"/>
      <c r="IV290" s="2"/>
    </row>
    <row r="291" spans="1:256" s="1" customFormat="1" ht="18" customHeight="1">
      <c r="A291" s="8" t="s">
        <v>284</v>
      </c>
      <c r="B291" s="9">
        <v>245</v>
      </c>
      <c r="C291" s="9">
        <v>189</v>
      </c>
      <c r="D291" s="10">
        <f t="shared" si="31"/>
        <v>-56</v>
      </c>
      <c r="E291" s="11">
        <f t="shared" si="34"/>
        <v>-22.857142857142858</v>
      </c>
      <c r="IE291" s="2"/>
      <c r="IF291" s="2"/>
      <c r="IG291" s="2"/>
      <c r="IH291" s="2"/>
      <c r="II291" s="2"/>
      <c r="IJ291" s="2"/>
      <c r="IK291" s="2"/>
      <c r="IL291" s="2"/>
      <c r="IM291" s="2"/>
      <c r="IN291" s="2"/>
      <c r="IO291" s="2"/>
      <c r="IP291" s="2"/>
      <c r="IQ291" s="2"/>
      <c r="IR291" s="2"/>
      <c r="IS291" s="2"/>
      <c r="IT291" s="2"/>
      <c r="IU291" s="2"/>
      <c r="IV291" s="2"/>
    </row>
    <row r="292" spans="1:256" s="1" customFormat="1" ht="18" customHeight="1">
      <c r="A292" s="8" t="s">
        <v>285</v>
      </c>
      <c r="B292" s="9">
        <f t="shared" si="35"/>
        <v>910</v>
      </c>
      <c r="C292" s="9">
        <f t="shared" si="36"/>
        <v>1049</v>
      </c>
      <c r="D292" s="10">
        <f t="shared" si="31"/>
        <v>139</v>
      </c>
      <c r="E292" s="11">
        <f t="shared" si="34"/>
        <v>15.274725274725276</v>
      </c>
      <c r="IE292" s="2"/>
      <c r="IF292" s="2"/>
      <c r="IG292" s="2"/>
      <c r="IH292" s="2"/>
      <c r="II292" s="2"/>
      <c r="IJ292" s="2"/>
      <c r="IK292" s="2"/>
      <c r="IL292" s="2"/>
      <c r="IM292" s="2"/>
      <c r="IN292" s="2"/>
      <c r="IO292" s="2"/>
      <c r="IP292" s="2"/>
      <c r="IQ292" s="2"/>
      <c r="IR292" s="2"/>
      <c r="IS292" s="2"/>
      <c r="IT292" s="2"/>
      <c r="IU292" s="2"/>
      <c r="IV292" s="2"/>
    </row>
    <row r="293" spans="1:256" s="1" customFormat="1" ht="18" customHeight="1">
      <c r="A293" s="8" t="s">
        <v>286</v>
      </c>
      <c r="B293" s="9">
        <v>910</v>
      </c>
      <c r="C293" s="9">
        <f>141+774+134</f>
        <v>1049</v>
      </c>
      <c r="D293" s="10">
        <f t="shared" si="31"/>
        <v>139</v>
      </c>
      <c r="E293" s="11">
        <f t="shared" si="34"/>
        <v>15.274725274725276</v>
      </c>
      <c r="IE293" s="2"/>
      <c r="IF293" s="2"/>
      <c r="IG293" s="2"/>
      <c r="IH293" s="2"/>
      <c r="II293" s="2"/>
      <c r="IJ293" s="2"/>
      <c r="IK293" s="2"/>
      <c r="IL293" s="2"/>
      <c r="IM293" s="2"/>
      <c r="IN293" s="2"/>
      <c r="IO293" s="2"/>
      <c r="IP293" s="2"/>
      <c r="IQ293" s="2"/>
      <c r="IR293" s="2"/>
      <c r="IS293" s="2"/>
      <c r="IT293" s="2"/>
      <c r="IU293" s="2"/>
      <c r="IV293" s="2"/>
    </row>
    <row r="294" spans="1:256" s="1" customFormat="1" ht="18" customHeight="1">
      <c r="A294" s="8" t="s">
        <v>287</v>
      </c>
      <c r="B294" s="9">
        <f t="shared" si="35"/>
        <v>149</v>
      </c>
      <c r="C294" s="9">
        <f t="shared" si="36"/>
        <v>180</v>
      </c>
      <c r="D294" s="10">
        <f t="shared" si="31"/>
        <v>31</v>
      </c>
      <c r="E294" s="11">
        <f t="shared" si="34"/>
        <v>20.80536912751678</v>
      </c>
      <c r="IE294" s="2"/>
      <c r="IF294" s="2"/>
      <c r="IG294" s="2"/>
      <c r="IH294" s="2"/>
      <c r="II294" s="2"/>
      <c r="IJ294" s="2"/>
      <c r="IK294" s="2"/>
      <c r="IL294" s="2"/>
      <c r="IM294" s="2"/>
      <c r="IN294" s="2"/>
      <c r="IO294" s="2"/>
      <c r="IP294" s="2"/>
      <c r="IQ294" s="2"/>
      <c r="IR294" s="2"/>
      <c r="IS294" s="2"/>
      <c r="IT294" s="2"/>
      <c r="IU294" s="2"/>
      <c r="IV294" s="2"/>
    </row>
    <row r="295" spans="1:256" s="1" customFormat="1" ht="18" customHeight="1">
      <c r="A295" s="8" t="s">
        <v>288</v>
      </c>
      <c r="B295" s="9">
        <v>149</v>
      </c>
      <c r="C295" s="9">
        <f>48+132</f>
        <v>180</v>
      </c>
      <c r="D295" s="10">
        <f t="shared" si="31"/>
        <v>31</v>
      </c>
      <c r="E295" s="11">
        <f t="shared" si="34"/>
        <v>20.80536912751678</v>
      </c>
      <c r="IE295" s="2"/>
      <c r="IF295" s="2"/>
      <c r="IG295" s="2"/>
      <c r="IH295" s="2"/>
      <c r="II295" s="2"/>
      <c r="IJ295" s="2"/>
      <c r="IK295" s="2"/>
      <c r="IL295" s="2"/>
      <c r="IM295" s="2"/>
      <c r="IN295" s="2"/>
      <c r="IO295" s="2"/>
      <c r="IP295" s="2"/>
      <c r="IQ295" s="2"/>
      <c r="IR295" s="2"/>
      <c r="IS295" s="2"/>
      <c r="IT295" s="2"/>
      <c r="IU295" s="2"/>
      <c r="IV295" s="2"/>
    </row>
    <row r="296" spans="1:256" s="1" customFormat="1" ht="18" customHeight="1">
      <c r="A296" s="13" t="s">
        <v>289</v>
      </c>
      <c r="B296" s="9">
        <f>SUM(B297)</f>
        <v>280</v>
      </c>
      <c r="C296" s="9">
        <f>SUM(C297)</f>
        <v>412</v>
      </c>
      <c r="D296" s="10">
        <f t="shared" si="31"/>
        <v>132</v>
      </c>
      <c r="E296" s="11">
        <f t="shared" si="34"/>
        <v>47.14285714285714</v>
      </c>
      <c r="IE296" s="2"/>
      <c r="IF296" s="2"/>
      <c r="IG296" s="2"/>
      <c r="IH296" s="2"/>
      <c r="II296" s="2"/>
      <c r="IJ296" s="2"/>
      <c r="IK296" s="2"/>
      <c r="IL296" s="2"/>
      <c r="IM296" s="2"/>
      <c r="IN296" s="2"/>
      <c r="IO296" s="2"/>
      <c r="IP296" s="2"/>
      <c r="IQ296" s="2"/>
      <c r="IR296" s="2"/>
      <c r="IS296" s="2"/>
      <c r="IT296" s="2"/>
      <c r="IU296" s="2"/>
      <c r="IV296" s="2"/>
    </row>
    <row r="297" spans="1:256" s="1" customFormat="1" ht="18" customHeight="1">
      <c r="A297" s="12" t="s">
        <v>289</v>
      </c>
      <c r="B297" s="9">
        <v>280</v>
      </c>
      <c r="C297" s="9">
        <v>412</v>
      </c>
      <c r="D297" s="10">
        <f t="shared" si="31"/>
        <v>132</v>
      </c>
      <c r="E297" s="11">
        <f t="shared" si="34"/>
        <v>47.14285714285714</v>
      </c>
      <c r="IE297" s="2"/>
      <c r="IF297" s="2"/>
      <c r="IG297" s="2"/>
      <c r="IH297" s="2"/>
      <c r="II297" s="2"/>
      <c r="IJ297" s="2"/>
      <c r="IK297" s="2"/>
      <c r="IL297" s="2"/>
      <c r="IM297" s="2"/>
      <c r="IN297" s="2"/>
      <c r="IO297" s="2"/>
      <c r="IP297" s="2"/>
      <c r="IQ297" s="2"/>
      <c r="IR297" s="2"/>
      <c r="IS297" s="2"/>
      <c r="IT297" s="2"/>
      <c r="IU297" s="2"/>
      <c r="IV297" s="2"/>
    </row>
    <row r="298" spans="1:256" s="1" customFormat="1" ht="18" customHeight="1">
      <c r="A298" s="8" t="s">
        <v>290</v>
      </c>
      <c r="B298" s="9">
        <f>SUM(B299,B308,B318,B324,B329,B332,B334)</f>
        <v>3964</v>
      </c>
      <c r="C298" s="9">
        <f>SUM(C299,C308,C318,C324,C329,C332,C334)</f>
        <v>5905</v>
      </c>
      <c r="D298" s="10">
        <f t="shared" si="31"/>
        <v>1941</v>
      </c>
      <c r="E298" s="11">
        <f t="shared" si="34"/>
        <v>48.9656912209889</v>
      </c>
      <c r="IE298" s="2"/>
      <c r="IF298" s="2"/>
      <c r="IG298" s="2"/>
      <c r="IH298" s="2"/>
      <c r="II298" s="2"/>
      <c r="IJ298" s="2"/>
      <c r="IK298" s="2"/>
      <c r="IL298" s="2"/>
      <c r="IM298" s="2"/>
      <c r="IN298" s="2"/>
      <c r="IO298" s="2"/>
      <c r="IP298" s="2"/>
      <c r="IQ298" s="2"/>
      <c r="IR298" s="2"/>
      <c r="IS298" s="2"/>
      <c r="IT298" s="2"/>
      <c r="IU298" s="2"/>
      <c r="IV298" s="2"/>
    </row>
    <row r="299" spans="1:256" s="1" customFormat="1" ht="18" customHeight="1">
      <c r="A299" s="8" t="s">
        <v>291</v>
      </c>
      <c r="B299" s="9">
        <f>SUM(B300:B307)</f>
        <v>2139</v>
      </c>
      <c r="C299" s="9">
        <f>SUM(C300:C307)</f>
        <v>2270</v>
      </c>
      <c r="D299" s="10">
        <f t="shared" si="31"/>
        <v>131</v>
      </c>
      <c r="E299" s="11">
        <f t="shared" si="34"/>
        <v>6.124357176250585</v>
      </c>
      <c r="IE299" s="2"/>
      <c r="IF299" s="2"/>
      <c r="IG299" s="2"/>
      <c r="IH299" s="2"/>
      <c r="II299" s="2"/>
      <c r="IJ299" s="2"/>
      <c r="IK299" s="2"/>
      <c r="IL299" s="2"/>
      <c r="IM299" s="2"/>
      <c r="IN299" s="2"/>
      <c r="IO299" s="2"/>
      <c r="IP299" s="2"/>
      <c r="IQ299" s="2"/>
      <c r="IR299" s="2"/>
      <c r="IS299" s="2"/>
      <c r="IT299" s="2"/>
      <c r="IU299" s="2"/>
      <c r="IV299" s="2"/>
    </row>
    <row r="300" spans="1:256" s="1" customFormat="1" ht="18" customHeight="1">
      <c r="A300" s="8" t="s">
        <v>292</v>
      </c>
      <c r="B300" s="9">
        <v>383</v>
      </c>
      <c r="C300" s="9">
        <v>276</v>
      </c>
      <c r="D300" s="10">
        <f t="shared" si="31"/>
        <v>-107</v>
      </c>
      <c r="E300" s="11">
        <f t="shared" si="34"/>
        <v>-27.93733681462141</v>
      </c>
      <c r="IE300" s="2"/>
      <c r="IF300" s="2"/>
      <c r="IG300" s="2"/>
      <c r="IH300" s="2"/>
      <c r="II300" s="2"/>
      <c r="IJ300" s="2"/>
      <c r="IK300" s="2"/>
      <c r="IL300" s="2"/>
      <c r="IM300" s="2"/>
      <c r="IN300" s="2"/>
      <c r="IO300" s="2"/>
      <c r="IP300" s="2"/>
      <c r="IQ300" s="2"/>
      <c r="IR300" s="2"/>
      <c r="IS300" s="2"/>
      <c r="IT300" s="2"/>
      <c r="IU300" s="2"/>
      <c r="IV300" s="2"/>
    </row>
    <row r="301" spans="1:256" s="1" customFormat="1" ht="18" customHeight="1">
      <c r="A301" s="8" t="s">
        <v>139</v>
      </c>
      <c r="B301" s="9">
        <v>10</v>
      </c>
      <c r="C301" s="9"/>
      <c r="D301" s="10">
        <f t="shared" si="31"/>
        <v>-10</v>
      </c>
      <c r="E301" s="11">
        <f t="shared" si="34"/>
        <v>-100</v>
      </c>
      <c r="IE301" s="2"/>
      <c r="IF301" s="2"/>
      <c r="IG301" s="2"/>
      <c r="IH301" s="2"/>
      <c r="II301" s="2"/>
      <c r="IJ301" s="2"/>
      <c r="IK301" s="2"/>
      <c r="IL301" s="2"/>
      <c r="IM301" s="2"/>
      <c r="IN301" s="2"/>
      <c r="IO301" s="2"/>
      <c r="IP301" s="2"/>
      <c r="IQ301" s="2"/>
      <c r="IR301" s="2"/>
      <c r="IS301" s="2"/>
      <c r="IT301" s="2"/>
      <c r="IU301" s="2"/>
      <c r="IV301" s="2"/>
    </row>
    <row r="302" spans="1:256" s="1" customFormat="1" ht="18" customHeight="1">
      <c r="A302" s="8" t="s">
        <v>293</v>
      </c>
      <c r="B302" s="9">
        <v>1535</v>
      </c>
      <c r="C302" s="9">
        <f>130+89+47+13+413+623+370+26+62</f>
        <v>1773</v>
      </c>
      <c r="D302" s="10">
        <f t="shared" si="31"/>
        <v>238</v>
      </c>
      <c r="E302" s="11">
        <f t="shared" si="34"/>
        <v>15.504885993485344</v>
      </c>
      <c r="IE302" s="2"/>
      <c r="IF302" s="2"/>
      <c r="IG302" s="2"/>
      <c r="IH302" s="2"/>
      <c r="II302" s="2"/>
      <c r="IJ302" s="2"/>
      <c r="IK302" s="2"/>
      <c r="IL302" s="2"/>
      <c r="IM302" s="2"/>
      <c r="IN302" s="2"/>
      <c r="IO302" s="2"/>
      <c r="IP302" s="2"/>
      <c r="IQ302" s="2"/>
      <c r="IR302" s="2"/>
      <c r="IS302" s="2"/>
      <c r="IT302" s="2"/>
      <c r="IU302" s="2"/>
      <c r="IV302" s="2"/>
    </row>
    <row r="303" spans="1:256" s="1" customFormat="1" ht="18" customHeight="1">
      <c r="A303" s="8" t="s">
        <v>294</v>
      </c>
      <c r="B303" s="9"/>
      <c r="C303" s="9"/>
      <c r="D303" s="10">
        <f t="shared" si="31"/>
        <v>0</v>
      </c>
      <c r="E303" s="11"/>
      <c r="IE303" s="2"/>
      <c r="IF303" s="2"/>
      <c r="IG303" s="2"/>
      <c r="IH303" s="2"/>
      <c r="II303" s="2"/>
      <c r="IJ303" s="2"/>
      <c r="IK303" s="2"/>
      <c r="IL303" s="2"/>
      <c r="IM303" s="2"/>
      <c r="IN303" s="2"/>
      <c r="IO303" s="2"/>
      <c r="IP303" s="2"/>
      <c r="IQ303" s="2"/>
      <c r="IR303" s="2"/>
      <c r="IS303" s="2"/>
      <c r="IT303" s="2"/>
      <c r="IU303" s="2"/>
      <c r="IV303" s="2"/>
    </row>
    <row r="304" spans="1:256" s="1" customFormat="1" ht="18" customHeight="1">
      <c r="A304" s="8" t="s">
        <v>295</v>
      </c>
      <c r="B304" s="9">
        <v>30</v>
      </c>
      <c r="C304" s="9">
        <v>15</v>
      </c>
      <c r="D304" s="10">
        <f t="shared" si="31"/>
        <v>-15</v>
      </c>
      <c r="E304" s="11">
        <f aca="true" t="shared" si="37" ref="E304:E310">SUM(D304/B304*100)</f>
        <v>-50</v>
      </c>
      <c r="IE304" s="2"/>
      <c r="IF304" s="2"/>
      <c r="IG304" s="2"/>
      <c r="IH304" s="2"/>
      <c r="II304" s="2"/>
      <c r="IJ304" s="2"/>
      <c r="IK304" s="2"/>
      <c r="IL304" s="2"/>
      <c r="IM304" s="2"/>
      <c r="IN304" s="2"/>
      <c r="IO304" s="2"/>
      <c r="IP304" s="2"/>
      <c r="IQ304" s="2"/>
      <c r="IR304" s="2"/>
      <c r="IS304" s="2"/>
      <c r="IT304" s="2"/>
      <c r="IU304" s="2"/>
      <c r="IV304" s="2"/>
    </row>
    <row r="305" spans="1:256" s="1" customFormat="1" ht="18" customHeight="1">
      <c r="A305" s="8" t="s">
        <v>296</v>
      </c>
      <c r="B305" s="9"/>
      <c r="C305" s="9"/>
      <c r="D305" s="10">
        <f t="shared" si="31"/>
        <v>0</v>
      </c>
      <c r="E305" s="11"/>
      <c r="IE305" s="2"/>
      <c r="IF305" s="2"/>
      <c r="IG305" s="2"/>
      <c r="IH305" s="2"/>
      <c r="II305" s="2"/>
      <c r="IJ305" s="2"/>
      <c r="IK305" s="2"/>
      <c r="IL305" s="2"/>
      <c r="IM305" s="2"/>
      <c r="IN305" s="2"/>
      <c r="IO305" s="2"/>
      <c r="IP305" s="2"/>
      <c r="IQ305" s="2"/>
      <c r="IR305" s="2"/>
      <c r="IS305" s="2"/>
      <c r="IT305" s="2"/>
      <c r="IU305" s="2"/>
      <c r="IV305" s="2"/>
    </row>
    <row r="306" spans="1:256" s="1" customFormat="1" ht="18" customHeight="1">
      <c r="A306" s="8" t="s">
        <v>297</v>
      </c>
      <c r="B306" s="9"/>
      <c r="C306" s="9"/>
      <c r="D306" s="10">
        <f t="shared" si="31"/>
        <v>0</v>
      </c>
      <c r="E306" s="11"/>
      <c r="IE306" s="2"/>
      <c r="IF306" s="2"/>
      <c r="IG306" s="2"/>
      <c r="IH306" s="2"/>
      <c r="II306" s="2"/>
      <c r="IJ306" s="2"/>
      <c r="IK306" s="2"/>
      <c r="IL306" s="2"/>
      <c r="IM306" s="2"/>
      <c r="IN306" s="2"/>
      <c r="IO306" s="2"/>
      <c r="IP306" s="2"/>
      <c r="IQ306" s="2"/>
      <c r="IR306" s="2"/>
      <c r="IS306" s="2"/>
      <c r="IT306" s="2"/>
      <c r="IU306" s="2"/>
      <c r="IV306" s="2"/>
    </row>
    <row r="307" spans="1:256" s="1" customFormat="1" ht="18" customHeight="1">
      <c r="A307" s="8" t="s">
        <v>298</v>
      </c>
      <c r="B307" s="9">
        <v>181</v>
      </c>
      <c r="C307" s="9">
        <f>25+9+60+31+81</f>
        <v>206</v>
      </c>
      <c r="D307" s="10">
        <f t="shared" si="31"/>
        <v>25</v>
      </c>
      <c r="E307" s="11">
        <f t="shared" si="37"/>
        <v>13.812154696132598</v>
      </c>
      <c r="IE307" s="2"/>
      <c r="IF307" s="2"/>
      <c r="IG307" s="2"/>
      <c r="IH307" s="2"/>
      <c r="II307" s="2"/>
      <c r="IJ307" s="2"/>
      <c r="IK307" s="2"/>
      <c r="IL307" s="2"/>
      <c r="IM307" s="2"/>
      <c r="IN307" s="2"/>
      <c r="IO307" s="2"/>
      <c r="IP307" s="2"/>
      <c r="IQ307" s="2"/>
      <c r="IR307" s="2"/>
      <c r="IS307" s="2"/>
      <c r="IT307" s="2"/>
      <c r="IU307" s="2"/>
      <c r="IV307" s="2"/>
    </row>
    <row r="308" spans="1:256" s="1" customFormat="1" ht="18" customHeight="1">
      <c r="A308" s="8" t="s">
        <v>299</v>
      </c>
      <c r="B308" s="9">
        <f>SUM(B309:B317)</f>
        <v>892</v>
      </c>
      <c r="C308" s="9">
        <f>SUM(C309:C317)</f>
        <v>2806</v>
      </c>
      <c r="D308" s="10">
        <f t="shared" si="31"/>
        <v>1914</v>
      </c>
      <c r="E308" s="11">
        <f t="shared" si="37"/>
        <v>214.57399103139014</v>
      </c>
      <c r="IE308" s="2"/>
      <c r="IF308" s="2"/>
      <c r="IG308" s="2"/>
      <c r="IH308" s="2"/>
      <c r="II308" s="2"/>
      <c r="IJ308" s="2"/>
      <c r="IK308" s="2"/>
      <c r="IL308" s="2"/>
      <c r="IM308" s="2"/>
      <c r="IN308" s="2"/>
      <c r="IO308" s="2"/>
      <c r="IP308" s="2"/>
      <c r="IQ308" s="2"/>
      <c r="IR308" s="2"/>
      <c r="IS308" s="2"/>
      <c r="IT308" s="2"/>
      <c r="IU308" s="2"/>
      <c r="IV308" s="2"/>
    </row>
    <row r="309" spans="1:256" s="1" customFormat="1" ht="18" customHeight="1">
      <c r="A309" s="8" t="s">
        <v>300</v>
      </c>
      <c r="B309" s="9">
        <v>292</v>
      </c>
      <c r="C309" s="9">
        <f>62+247</f>
        <v>309</v>
      </c>
      <c r="D309" s="10">
        <f t="shared" si="31"/>
        <v>17</v>
      </c>
      <c r="E309" s="11">
        <f t="shared" si="37"/>
        <v>5.821917808219178</v>
      </c>
      <c r="IE309" s="2"/>
      <c r="IF309" s="2"/>
      <c r="IG309" s="2"/>
      <c r="IH309" s="2"/>
      <c r="II309" s="2"/>
      <c r="IJ309" s="2"/>
      <c r="IK309" s="2"/>
      <c r="IL309" s="2"/>
      <c r="IM309" s="2"/>
      <c r="IN309" s="2"/>
      <c r="IO309" s="2"/>
      <c r="IP309" s="2"/>
      <c r="IQ309" s="2"/>
      <c r="IR309" s="2"/>
      <c r="IS309" s="2"/>
      <c r="IT309" s="2"/>
      <c r="IU309" s="2"/>
      <c r="IV309" s="2"/>
    </row>
    <row r="310" spans="1:256" s="1" customFormat="1" ht="18" customHeight="1">
      <c r="A310" s="8" t="s">
        <v>301</v>
      </c>
      <c r="B310" s="9">
        <v>514</v>
      </c>
      <c r="C310" s="9">
        <f>97+441+658+98+380+163+330+176+107</f>
        <v>2450</v>
      </c>
      <c r="D310" s="10">
        <f t="shared" si="31"/>
        <v>1936</v>
      </c>
      <c r="E310" s="11">
        <f t="shared" si="37"/>
        <v>376.65369649805444</v>
      </c>
      <c r="IE310" s="2"/>
      <c r="IF310" s="2"/>
      <c r="IG310" s="2"/>
      <c r="IH310" s="2"/>
      <c r="II310" s="2"/>
      <c r="IJ310" s="2"/>
      <c r="IK310" s="2"/>
      <c r="IL310" s="2"/>
      <c r="IM310" s="2"/>
      <c r="IN310" s="2"/>
      <c r="IO310" s="2"/>
      <c r="IP310" s="2"/>
      <c r="IQ310" s="2"/>
      <c r="IR310" s="2"/>
      <c r="IS310" s="2"/>
      <c r="IT310" s="2"/>
      <c r="IU310" s="2"/>
      <c r="IV310" s="2"/>
    </row>
    <row r="311" spans="1:256" s="1" customFormat="1" ht="18" customHeight="1">
      <c r="A311" s="8" t="s">
        <v>302</v>
      </c>
      <c r="B311" s="9"/>
      <c r="C311" s="9"/>
      <c r="D311" s="10">
        <f t="shared" si="31"/>
        <v>0</v>
      </c>
      <c r="E311" s="11"/>
      <c r="IE311" s="2"/>
      <c r="IF311" s="2"/>
      <c r="IG311" s="2"/>
      <c r="IH311" s="2"/>
      <c r="II311" s="2"/>
      <c r="IJ311" s="2"/>
      <c r="IK311" s="2"/>
      <c r="IL311" s="2"/>
      <c r="IM311" s="2"/>
      <c r="IN311" s="2"/>
      <c r="IO311" s="2"/>
      <c r="IP311" s="2"/>
      <c r="IQ311" s="2"/>
      <c r="IR311" s="2"/>
      <c r="IS311" s="2"/>
      <c r="IT311" s="2"/>
      <c r="IU311" s="2"/>
      <c r="IV311" s="2"/>
    </row>
    <row r="312" spans="1:256" s="1" customFormat="1" ht="18" customHeight="1">
      <c r="A312" s="8" t="s">
        <v>303</v>
      </c>
      <c r="B312" s="9"/>
      <c r="C312" s="9"/>
      <c r="D312" s="10">
        <f t="shared" si="31"/>
        <v>0</v>
      </c>
      <c r="E312" s="11"/>
      <c r="IE312" s="2"/>
      <c r="IF312" s="2"/>
      <c r="IG312" s="2"/>
      <c r="IH312" s="2"/>
      <c r="II312" s="2"/>
      <c r="IJ312" s="2"/>
      <c r="IK312" s="2"/>
      <c r="IL312" s="2"/>
      <c r="IM312" s="2"/>
      <c r="IN312" s="2"/>
      <c r="IO312" s="2"/>
      <c r="IP312" s="2"/>
      <c r="IQ312" s="2"/>
      <c r="IR312" s="2"/>
      <c r="IS312" s="2"/>
      <c r="IT312" s="2"/>
      <c r="IU312" s="2"/>
      <c r="IV312" s="2"/>
    </row>
    <row r="313" spans="1:256" s="1" customFormat="1" ht="18" customHeight="1">
      <c r="A313" s="8" t="s">
        <v>304</v>
      </c>
      <c r="B313" s="9"/>
      <c r="C313" s="9"/>
      <c r="D313" s="10">
        <f t="shared" si="31"/>
        <v>0</v>
      </c>
      <c r="E313" s="11"/>
      <c r="IE313" s="2"/>
      <c r="IF313" s="2"/>
      <c r="IG313" s="2"/>
      <c r="IH313" s="2"/>
      <c r="II313" s="2"/>
      <c r="IJ313" s="2"/>
      <c r="IK313" s="2"/>
      <c r="IL313" s="2"/>
      <c r="IM313" s="2"/>
      <c r="IN313" s="2"/>
      <c r="IO313" s="2"/>
      <c r="IP313" s="2"/>
      <c r="IQ313" s="2"/>
      <c r="IR313" s="2"/>
      <c r="IS313" s="2"/>
      <c r="IT313" s="2"/>
      <c r="IU313" s="2"/>
      <c r="IV313" s="2"/>
    </row>
    <row r="314" spans="1:256" s="1" customFormat="1" ht="18" customHeight="1">
      <c r="A314" s="8" t="s">
        <v>305</v>
      </c>
      <c r="B314" s="9">
        <v>12</v>
      </c>
      <c r="C314" s="9">
        <v>12</v>
      </c>
      <c r="D314" s="10">
        <f t="shared" si="31"/>
        <v>0</v>
      </c>
      <c r="E314" s="11">
        <f aca="true" t="shared" si="38" ref="E314:E326">SUM(D314/B314*100)</f>
        <v>0</v>
      </c>
      <c r="IE314" s="2"/>
      <c r="IF314" s="2"/>
      <c r="IG314" s="2"/>
      <c r="IH314" s="2"/>
      <c r="II314" s="2"/>
      <c r="IJ314" s="2"/>
      <c r="IK314" s="2"/>
      <c r="IL314" s="2"/>
      <c r="IM314" s="2"/>
      <c r="IN314" s="2"/>
      <c r="IO314" s="2"/>
      <c r="IP314" s="2"/>
      <c r="IQ314" s="2"/>
      <c r="IR314" s="2"/>
      <c r="IS314" s="2"/>
      <c r="IT314" s="2"/>
      <c r="IU314" s="2"/>
      <c r="IV314" s="2"/>
    </row>
    <row r="315" spans="1:256" s="1" customFormat="1" ht="18" customHeight="1">
      <c r="A315" s="8" t="s">
        <v>306</v>
      </c>
      <c r="B315" s="9"/>
      <c r="C315" s="9"/>
      <c r="D315" s="10">
        <f t="shared" si="31"/>
        <v>0</v>
      </c>
      <c r="E315" s="11"/>
      <c r="IE315" s="2"/>
      <c r="IF315" s="2"/>
      <c r="IG315" s="2"/>
      <c r="IH315" s="2"/>
      <c r="II315" s="2"/>
      <c r="IJ315" s="2"/>
      <c r="IK315" s="2"/>
      <c r="IL315" s="2"/>
      <c r="IM315" s="2"/>
      <c r="IN315" s="2"/>
      <c r="IO315" s="2"/>
      <c r="IP315" s="2"/>
      <c r="IQ315" s="2"/>
      <c r="IR315" s="2"/>
      <c r="IS315" s="2"/>
      <c r="IT315" s="2"/>
      <c r="IU315" s="2"/>
      <c r="IV315" s="2"/>
    </row>
    <row r="316" spans="1:256" s="1" customFormat="1" ht="18" customHeight="1">
      <c r="A316" s="8" t="s">
        <v>307</v>
      </c>
      <c r="B316" s="9">
        <v>35</v>
      </c>
      <c r="C316" s="9">
        <v>35</v>
      </c>
      <c r="D316" s="10">
        <f t="shared" si="31"/>
        <v>0</v>
      </c>
      <c r="E316" s="11">
        <f t="shared" si="38"/>
        <v>0</v>
      </c>
      <c r="IE316" s="2"/>
      <c r="IF316" s="2"/>
      <c r="IG316" s="2"/>
      <c r="IH316" s="2"/>
      <c r="II316" s="2"/>
      <c r="IJ316" s="2"/>
      <c r="IK316" s="2"/>
      <c r="IL316" s="2"/>
      <c r="IM316" s="2"/>
      <c r="IN316" s="2"/>
      <c r="IO316" s="2"/>
      <c r="IP316" s="2"/>
      <c r="IQ316" s="2"/>
      <c r="IR316" s="2"/>
      <c r="IS316" s="2"/>
      <c r="IT316" s="2"/>
      <c r="IU316" s="2"/>
      <c r="IV316" s="2"/>
    </row>
    <row r="317" spans="1:256" s="1" customFormat="1" ht="18" customHeight="1">
      <c r="A317" s="8" t="s">
        <v>308</v>
      </c>
      <c r="B317" s="9">
        <v>39</v>
      </c>
      <c r="C317" s="9"/>
      <c r="D317" s="10">
        <f t="shared" si="31"/>
        <v>-39</v>
      </c>
      <c r="E317" s="11">
        <f t="shared" si="38"/>
        <v>-100</v>
      </c>
      <c r="IE317" s="2"/>
      <c r="IF317" s="2"/>
      <c r="IG317" s="2"/>
      <c r="IH317" s="2"/>
      <c r="II317" s="2"/>
      <c r="IJ317" s="2"/>
      <c r="IK317" s="2"/>
      <c r="IL317" s="2"/>
      <c r="IM317" s="2"/>
      <c r="IN317" s="2"/>
      <c r="IO317" s="2"/>
      <c r="IP317" s="2"/>
      <c r="IQ317" s="2"/>
      <c r="IR317" s="2"/>
      <c r="IS317" s="2"/>
      <c r="IT317" s="2"/>
      <c r="IU317" s="2"/>
      <c r="IV317" s="2"/>
    </row>
    <row r="318" spans="1:256" s="1" customFormat="1" ht="18" customHeight="1">
      <c r="A318" s="8" t="s">
        <v>309</v>
      </c>
      <c r="B318" s="9">
        <f>SUM(B319:B323)</f>
        <v>790</v>
      </c>
      <c r="C318" s="9">
        <f>SUM(C319:C323)</f>
        <v>722</v>
      </c>
      <c r="D318" s="10">
        <f t="shared" si="31"/>
        <v>-68</v>
      </c>
      <c r="E318" s="11">
        <f t="shared" si="38"/>
        <v>-8.60759493670886</v>
      </c>
      <c r="IE318" s="2"/>
      <c r="IF318" s="2"/>
      <c r="IG318" s="2"/>
      <c r="IH318" s="2"/>
      <c r="II318" s="2"/>
      <c r="IJ318" s="2"/>
      <c r="IK318" s="2"/>
      <c r="IL318" s="2"/>
      <c r="IM318" s="2"/>
      <c r="IN318" s="2"/>
      <c r="IO318" s="2"/>
      <c r="IP318" s="2"/>
      <c r="IQ318" s="2"/>
      <c r="IR318" s="2"/>
      <c r="IS318" s="2"/>
      <c r="IT318" s="2"/>
      <c r="IU318" s="2"/>
      <c r="IV318" s="2"/>
    </row>
    <row r="319" spans="1:256" s="1" customFormat="1" ht="18" customHeight="1">
      <c r="A319" s="8" t="s">
        <v>310</v>
      </c>
      <c r="B319" s="9">
        <v>22</v>
      </c>
      <c r="C319" s="9">
        <v>66</v>
      </c>
      <c r="D319" s="10">
        <f t="shared" si="31"/>
        <v>44</v>
      </c>
      <c r="E319" s="11">
        <f t="shared" si="38"/>
        <v>200</v>
      </c>
      <c r="IE319" s="2"/>
      <c r="IF319" s="2"/>
      <c r="IG319" s="2"/>
      <c r="IH319" s="2"/>
      <c r="II319" s="2"/>
      <c r="IJ319" s="2"/>
      <c r="IK319" s="2"/>
      <c r="IL319" s="2"/>
      <c r="IM319" s="2"/>
      <c r="IN319" s="2"/>
      <c r="IO319" s="2"/>
      <c r="IP319" s="2"/>
      <c r="IQ319" s="2"/>
      <c r="IR319" s="2"/>
      <c r="IS319" s="2"/>
      <c r="IT319" s="2"/>
      <c r="IU319" s="2"/>
      <c r="IV319" s="2"/>
    </row>
    <row r="320" spans="1:256" s="1" customFormat="1" ht="18" customHeight="1">
      <c r="A320" s="8" t="s">
        <v>311</v>
      </c>
      <c r="B320" s="9">
        <v>659</v>
      </c>
      <c r="C320" s="9">
        <f>358+238</f>
        <v>596</v>
      </c>
      <c r="D320" s="10">
        <f t="shared" si="31"/>
        <v>-63</v>
      </c>
      <c r="E320" s="11">
        <f t="shared" si="38"/>
        <v>-9.559939301972687</v>
      </c>
      <c r="IE320" s="2"/>
      <c r="IF320" s="2"/>
      <c r="IG320" s="2"/>
      <c r="IH320" s="2"/>
      <c r="II320" s="2"/>
      <c r="IJ320" s="2"/>
      <c r="IK320" s="2"/>
      <c r="IL320" s="2"/>
      <c r="IM320" s="2"/>
      <c r="IN320" s="2"/>
      <c r="IO320" s="2"/>
      <c r="IP320" s="2"/>
      <c r="IQ320" s="2"/>
      <c r="IR320" s="2"/>
      <c r="IS320" s="2"/>
      <c r="IT320" s="2"/>
      <c r="IU320" s="2"/>
      <c r="IV320" s="2"/>
    </row>
    <row r="321" spans="1:256" s="1" customFormat="1" ht="18" customHeight="1">
      <c r="A321" s="8" t="s">
        <v>312</v>
      </c>
      <c r="B321" s="9">
        <v>49</v>
      </c>
      <c r="C321" s="9"/>
      <c r="D321" s="10">
        <f t="shared" si="31"/>
        <v>-49</v>
      </c>
      <c r="E321" s="11">
        <f t="shared" si="38"/>
        <v>-100</v>
      </c>
      <c r="IE321" s="2"/>
      <c r="IF321" s="2"/>
      <c r="IG321" s="2"/>
      <c r="IH321" s="2"/>
      <c r="II321" s="2"/>
      <c r="IJ321" s="2"/>
      <c r="IK321" s="2"/>
      <c r="IL321" s="2"/>
      <c r="IM321" s="2"/>
      <c r="IN321" s="2"/>
      <c r="IO321" s="2"/>
      <c r="IP321" s="2"/>
      <c r="IQ321" s="2"/>
      <c r="IR321" s="2"/>
      <c r="IS321" s="2"/>
      <c r="IT321" s="2"/>
      <c r="IU321" s="2"/>
      <c r="IV321" s="2"/>
    </row>
    <row r="322" spans="1:256" s="1" customFormat="1" ht="18" customHeight="1">
      <c r="A322" s="8" t="s">
        <v>313</v>
      </c>
      <c r="B322" s="9"/>
      <c r="C322" s="9">
        <v>30</v>
      </c>
      <c r="D322" s="10">
        <f t="shared" si="31"/>
        <v>30</v>
      </c>
      <c r="E322" s="11" t="e">
        <f t="shared" si="38"/>
        <v>#DIV/0!</v>
      </c>
      <c r="IE322" s="2"/>
      <c r="IF322" s="2"/>
      <c r="IG322" s="2"/>
      <c r="IH322" s="2"/>
      <c r="II322" s="2"/>
      <c r="IJ322" s="2"/>
      <c r="IK322" s="2"/>
      <c r="IL322" s="2"/>
      <c r="IM322" s="2"/>
      <c r="IN322" s="2"/>
      <c r="IO322" s="2"/>
      <c r="IP322" s="2"/>
      <c r="IQ322" s="2"/>
      <c r="IR322" s="2"/>
      <c r="IS322" s="2"/>
      <c r="IT322" s="2"/>
      <c r="IU322" s="2"/>
      <c r="IV322" s="2"/>
    </row>
    <row r="323" spans="1:256" s="1" customFormat="1" ht="18" customHeight="1">
      <c r="A323" s="8" t="s">
        <v>314</v>
      </c>
      <c r="B323" s="9">
        <v>60</v>
      </c>
      <c r="C323" s="9">
        <v>30</v>
      </c>
      <c r="D323" s="10">
        <f t="shared" si="31"/>
        <v>-30</v>
      </c>
      <c r="E323" s="11">
        <f t="shared" si="38"/>
        <v>-50</v>
      </c>
      <c r="IE323" s="2"/>
      <c r="IF323" s="2"/>
      <c r="IG323" s="2"/>
      <c r="IH323" s="2"/>
      <c r="II323" s="2"/>
      <c r="IJ323" s="2"/>
      <c r="IK323" s="2"/>
      <c r="IL323" s="2"/>
      <c r="IM323" s="2"/>
      <c r="IN323" s="2"/>
      <c r="IO323" s="2"/>
      <c r="IP323" s="2"/>
      <c r="IQ323" s="2"/>
      <c r="IR323" s="2"/>
      <c r="IS323" s="2"/>
      <c r="IT323" s="2"/>
      <c r="IU323" s="2"/>
      <c r="IV323" s="2"/>
    </row>
    <row r="324" spans="1:256" s="1" customFormat="1" ht="18" customHeight="1">
      <c r="A324" s="8" t="s">
        <v>315</v>
      </c>
      <c r="B324" s="9">
        <f>SUM(B325:B328)</f>
        <v>140</v>
      </c>
      <c r="C324" s="9">
        <f>SUM(C325:C328)</f>
        <v>104</v>
      </c>
      <c r="D324" s="10">
        <f t="shared" si="31"/>
        <v>-36</v>
      </c>
      <c r="E324" s="11">
        <f t="shared" si="38"/>
        <v>-25.71428571428571</v>
      </c>
      <c r="IE324" s="2"/>
      <c r="IF324" s="2"/>
      <c r="IG324" s="2"/>
      <c r="IH324" s="2"/>
      <c r="II324" s="2"/>
      <c r="IJ324" s="2"/>
      <c r="IK324" s="2"/>
      <c r="IL324" s="2"/>
      <c r="IM324" s="2"/>
      <c r="IN324" s="2"/>
      <c r="IO324" s="2"/>
      <c r="IP324" s="2"/>
      <c r="IQ324" s="2"/>
      <c r="IR324" s="2"/>
      <c r="IS324" s="2"/>
      <c r="IT324" s="2"/>
      <c r="IU324" s="2"/>
      <c r="IV324" s="2"/>
    </row>
    <row r="325" spans="1:256" s="1" customFormat="1" ht="18" customHeight="1">
      <c r="A325" s="8" t="s">
        <v>316</v>
      </c>
      <c r="B325" s="9">
        <v>43</v>
      </c>
      <c r="C325" s="9">
        <v>54</v>
      </c>
      <c r="D325" s="10">
        <f aca="true" t="shared" si="39" ref="D325:D373">SUM(C325-B325)</f>
        <v>11</v>
      </c>
      <c r="E325" s="11">
        <f t="shared" si="38"/>
        <v>25.581395348837212</v>
      </c>
      <c r="IE325" s="2"/>
      <c r="IF325" s="2"/>
      <c r="IG325" s="2"/>
      <c r="IH325" s="2"/>
      <c r="II325" s="2"/>
      <c r="IJ325" s="2"/>
      <c r="IK325" s="2"/>
      <c r="IL325" s="2"/>
      <c r="IM325" s="2"/>
      <c r="IN325" s="2"/>
      <c r="IO325" s="2"/>
      <c r="IP325" s="2"/>
      <c r="IQ325" s="2"/>
      <c r="IR325" s="2"/>
      <c r="IS325" s="2"/>
      <c r="IT325" s="2"/>
      <c r="IU325" s="2"/>
      <c r="IV325" s="2"/>
    </row>
    <row r="326" spans="1:256" s="1" customFormat="1" ht="18" customHeight="1">
      <c r="A326" s="12" t="s">
        <v>317</v>
      </c>
      <c r="B326" s="9">
        <v>44</v>
      </c>
      <c r="C326" s="9"/>
      <c r="D326" s="10">
        <f t="shared" si="39"/>
        <v>-44</v>
      </c>
      <c r="E326" s="11">
        <f t="shared" si="38"/>
        <v>-100</v>
      </c>
      <c r="IE326" s="2"/>
      <c r="IF326" s="2"/>
      <c r="IG326" s="2"/>
      <c r="IH326" s="2"/>
      <c r="II326" s="2"/>
      <c r="IJ326" s="2"/>
      <c r="IK326" s="2"/>
      <c r="IL326" s="2"/>
      <c r="IM326" s="2"/>
      <c r="IN326" s="2"/>
      <c r="IO326" s="2"/>
      <c r="IP326" s="2"/>
      <c r="IQ326" s="2"/>
      <c r="IR326" s="2"/>
      <c r="IS326" s="2"/>
      <c r="IT326" s="2"/>
      <c r="IU326" s="2"/>
      <c r="IV326" s="2"/>
    </row>
    <row r="327" spans="1:256" s="1" customFormat="1" ht="18" customHeight="1">
      <c r="A327" s="8" t="s">
        <v>318</v>
      </c>
      <c r="B327" s="9"/>
      <c r="C327" s="9"/>
      <c r="D327" s="10">
        <f t="shared" si="39"/>
        <v>0</v>
      </c>
      <c r="E327" s="11"/>
      <c r="IE327" s="2"/>
      <c r="IF327" s="2"/>
      <c r="IG327" s="2"/>
      <c r="IH327" s="2"/>
      <c r="II327" s="2"/>
      <c r="IJ327" s="2"/>
      <c r="IK327" s="2"/>
      <c r="IL327" s="2"/>
      <c r="IM327" s="2"/>
      <c r="IN327" s="2"/>
      <c r="IO327" s="2"/>
      <c r="IP327" s="2"/>
      <c r="IQ327" s="2"/>
      <c r="IR327" s="2"/>
      <c r="IS327" s="2"/>
      <c r="IT327" s="2"/>
      <c r="IU327" s="2"/>
      <c r="IV327" s="2"/>
    </row>
    <row r="328" spans="1:256" s="1" customFormat="1" ht="18" customHeight="1">
      <c r="A328" s="8" t="s">
        <v>319</v>
      </c>
      <c r="B328" s="9">
        <v>53</v>
      </c>
      <c r="C328" s="9">
        <v>50</v>
      </c>
      <c r="D328" s="10">
        <f t="shared" si="39"/>
        <v>-3</v>
      </c>
      <c r="E328" s="11">
        <f aca="true" t="shared" si="40" ref="E328:E333">SUM(D328/B328*100)</f>
        <v>-5.660377358490567</v>
      </c>
      <c r="IE328" s="2"/>
      <c r="IF328" s="2"/>
      <c r="IG328" s="2"/>
      <c r="IH328" s="2"/>
      <c r="II328" s="2"/>
      <c r="IJ328" s="2"/>
      <c r="IK328" s="2"/>
      <c r="IL328" s="2"/>
      <c r="IM328" s="2"/>
      <c r="IN328" s="2"/>
      <c r="IO328" s="2"/>
      <c r="IP328" s="2"/>
      <c r="IQ328" s="2"/>
      <c r="IR328" s="2"/>
      <c r="IS328" s="2"/>
      <c r="IT328" s="2"/>
      <c r="IU328" s="2"/>
      <c r="IV328" s="2"/>
    </row>
    <row r="329" spans="1:256" s="1" customFormat="1" ht="18" customHeight="1">
      <c r="A329" s="8" t="s">
        <v>320</v>
      </c>
      <c r="B329" s="9">
        <f>SUM(B330:B331)</f>
        <v>0</v>
      </c>
      <c r="C329" s="9">
        <f>SUM(C330:C331)</f>
        <v>0</v>
      </c>
      <c r="D329" s="10">
        <f t="shared" si="39"/>
        <v>0</v>
      </c>
      <c r="E329" s="11"/>
      <c r="IE329" s="2"/>
      <c r="IF329" s="2"/>
      <c r="IG329" s="2"/>
      <c r="IH329" s="2"/>
      <c r="II329" s="2"/>
      <c r="IJ329" s="2"/>
      <c r="IK329" s="2"/>
      <c r="IL329" s="2"/>
      <c r="IM329" s="2"/>
      <c r="IN329" s="2"/>
      <c r="IO329" s="2"/>
      <c r="IP329" s="2"/>
      <c r="IQ329" s="2"/>
      <c r="IR329" s="2"/>
      <c r="IS329" s="2"/>
      <c r="IT329" s="2"/>
      <c r="IU329" s="2"/>
      <c r="IV329" s="2"/>
    </row>
    <row r="330" spans="1:256" s="1" customFormat="1" ht="18" customHeight="1">
      <c r="A330" s="8" t="s">
        <v>321</v>
      </c>
      <c r="B330" s="9"/>
      <c r="C330" s="9"/>
      <c r="D330" s="10">
        <f t="shared" si="39"/>
        <v>0</v>
      </c>
      <c r="E330" s="11"/>
      <c r="IE330" s="2"/>
      <c r="IF330" s="2"/>
      <c r="IG330" s="2"/>
      <c r="IH330" s="2"/>
      <c r="II330" s="2"/>
      <c r="IJ330" s="2"/>
      <c r="IK330" s="2"/>
      <c r="IL330" s="2"/>
      <c r="IM330" s="2"/>
      <c r="IN330" s="2"/>
      <c r="IO330" s="2"/>
      <c r="IP330" s="2"/>
      <c r="IQ330" s="2"/>
      <c r="IR330" s="2"/>
      <c r="IS330" s="2"/>
      <c r="IT330" s="2"/>
      <c r="IU330" s="2"/>
      <c r="IV330" s="2"/>
    </row>
    <row r="331" spans="1:256" s="1" customFormat="1" ht="18" customHeight="1">
      <c r="A331" s="8" t="s">
        <v>322</v>
      </c>
      <c r="B331" s="9"/>
      <c r="C331" s="9"/>
      <c r="D331" s="10">
        <f t="shared" si="39"/>
        <v>0</v>
      </c>
      <c r="E331" s="11"/>
      <c r="IE331" s="2"/>
      <c r="IF331" s="2"/>
      <c r="IG331" s="2"/>
      <c r="IH331" s="2"/>
      <c r="II331" s="2"/>
      <c r="IJ331" s="2"/>
      <c r="IK331" s="2"/>
      <c r="IL331" s="2"/>
      <c r="IM331" s="2"/>
      <c r="IN331" s="2"/>
      <c r="IO331" s="2"/>
      <c r="IP331" s="2"/>
      <c r="IQ331" s="2"/>
      <c r="IR331" s="2"/>
      <c r="IS331" s="2"/>
      <c r="IT331" s="2"/>
      <c r="IU331" s="2"/>
      <c r="IV331" s="2"/>
    </row>
    <row r="332" spans="1:256" s="1" customFormat="1" ht="18" customHeight="1">
      <c r="A332" s="8" t="s">
        <v>323</v>
      </c>
      <c r="B332" s="9">
        <f aca="true" t="shared" si="41" ref="B332:B336">SUM(B333)</f>
        <v>3</v>
      </c>
      <c r="C332" s="9">
        <f aca="true" t="shared" si="42" ref="C332:C336">SUM(C333)</f>
        <v>3</v>
      </c>
      <c r="D332" s="10">
        <f t="shared" si="39"/>
        <v>0</v>
      </c>
      <c r="E332" s="11">
        <f t="shared" si="40"/>
        <v>0</v>
      </c>
      <c r="IE332" s="2"/>
      <c r="IF332" s="2"/>
      <c r="IG332" s="2"/>
      <c r="IH332" s="2"/>
      <c r="II332" s="2"/>
      <c r="IJ332" s="2"/>
      <c r="IK332" s="2"/>
      <c r="IL332" s="2"/>
      <c r="IM332" s="2"/>
      <c r="IN332" s="2"/>
      <c r="IO332" s="2"/>
      <c r="IP332" s="2"/>
      <c r="IQ332" s="2"/>
      <c r="IR332" s="2"/>
      <c r="IS332" s="2"/>
      <c r="IT332" s="2"/>
      <c r="IU332" s="2"/>
      <c r="IV332" s="2"/>
    </row>
    <row r="333" spans="1:256" s="1" customFormat="1" ht="18" customHeight="1">
      <c r="A333" s="8" t="s">
        <v>324</v>
      </c>
      <c r="B333" s="9">
        <v>3</v>
      </c>
      <c r="C333" s="9">
        <v>3</v>
      </c>
      <c r="D333" s="10">
        <f t="shared" si="39"/>
        <v>0</v>
      </c>
      <c r="E333" s="11">
        <f t="shared" si="40"/>
        <v>0</v>
      </c>
      <c r="IE333" s="2"/>
      <c r="IF333" s="2"/>
      <c r="IG333" s="2"/>
      <c r="IH333" s="2"/>
      <c r="II333" s="2"/>
      <c r="IJ333" s="2"/>
      <c r="IK333" s="2"/>
      <c r="IL333" s="2"/>
      <c r="IM333" s="2"/>
      <c r="IN333" s="2"/>
      <c r="IO333" s="2"/>
      <c r="IP333" s="2"/>
      <c r="IQ333" s="2"/>
      <c r="IR333" s="2"/>
      <c r="IS333" s="2"/>
      <c r="IT333" s="2"/>
      <c r="IU333" s="2"/>
      <c r="IV333" s="2"/>
    </row>
    <row r="334" spans="1:256" s="1" customFormat="1" ht="18" customHeight="1">
      <c r="A334" s="8" t="s">
        <v>325</v>
      </c>
      <c r="B334" s="9">
        <f t="shared" si="41"/>
        <v>0</v>
      </c>
      <c r="C334" s="9">
        <f t="shared" si="42"/>
        <v>0</v>
      </c>
      <c r="D334" s="10">
        <f t="shared" si="39"/>
        <v>0</v>
      </c>
      <c r="E334" s="11"/>
      <c r="IE334" s="2"/>
      <c r="IF334" s="2"/>
      <c r="IG334" s="2"/>
      <c r="IH334" s="2"/>
      <c r="II334" s="2"/>
      <c r="IJ334" s="2"/>
      <c r="IK334" s="2"/>
      <c r="IL334" s="2"/>
      <c r="IM334" s="2"/>
      <c r="IN334" s="2"/>
      <c r="IO334" s="2"/>
      <c r="IP334" s="2"/>
      <c r="IQ334" s="2"/>
      <c r="IR334" s="2"/>
      <c r="IS334" s="2"/>
      <c r="IT334" s="2"/>
      <c r="IU334" s="2"/>
      <c r="IV334" s="2"/>
    </row>
    <row r="335" spans="1:256" s="1" customFormat="1" ht="16.5" customHeight="1">
      <c r="A335" s="8" t="s">
        <v>326</v>
      </c>
      <c r="B335" s="9"/>
      <c r="C335" s="9"/>
      <c r="D335" s="10">
        <f t="shared" si="39"/>
        <v>0</v>
      </c>
      <c r="E335" s="11"/>
      <c r="IE335" s="2"/>
      <c r="IF335" s="2"/>
      <c r="IG335" s="2"/>
      <c r="IH335" s="2"/>
      <c r="II335" s="2"/>
      <c r="IJ335" s="2"/>
      <c r="IK335" s="2"/>
      <c r="IL335" s="2"/>
      <c r="IM335" s="2"/>
      <c r="IN335" s="2"/>
      <c r="IO335" s="2"/>
      <c r="IP335" s="2"/>
      <c r="IQ335" s="2"/>
      <c r="IR335" s="2"/>
      <c r="IS335" s="2"/>
      <c r="IT335" s="2"/>
      <c r="IU335" s="2"/>
      <c r="IV335" s="2"/>
    </row>
    <row r="336" spans="1:256" s="1" customFormat="1" ht="18" customHeight="1">
      <c r="A336" s="8" t="s">
        <v>327</v>
      </c>
      <c r="B336" s="9">
        <f t="shared" si="41"/>
        <v>268</v>
      </c>
      <c r="C336" s="9">
        <f t="shared" si="42"/>
        <v>311</v>
      </c>
      <c r="D336" s="10">
        <f t="shared" si="39"/>
        <v>43</v>
      </c>
      <c r="E336" s="11">
        <f aca="true" t="shared" si="43" ref="E336:E344">SUM(D336/B336*100)</f>
        <v>16.044776119402986</v>
      </c>
      <c r="IE336" s="2"/>
      <c r="IF336" s="2"/>
      <c r="IG336" s="2"/>
      <c r="IH336" s="2"/>
      <c r="II336" s="2"/>
      <c r="IJ336" s="2"/>
      <c r="IK336" s="2"/>
      <c r="IL336" s="2"/>
      <c r="IM336" s="2"/>
      <c r="IN336" s="2"/>
      <c r="IO336" s="2"/>
      <c r="IP336" s="2"/>
      <c r="IQ336" s="2"/>
      <c r="IR336" s="2"/>
      <c r="IS336" s="2"/>
      <c r="IT336" s="2"/>
      <c r="IU336" s="2"/>
      <c r="IV336" s="2"/>
    </row>
    <row r="337" spans="1:256" s="1" customFormat="1" ht="18" customHeight="1">
      <c r="A337" s="8" t="s">
        <v>328</v>
      </c>
      <c r="B337" s="9">
        <f>SUM(B338:B341)</f>
        <v>268</v>
      </c>
      <c r="C337" s="9">
        <f>SUM(C338:C341)</f>
        <v>311</v>
      </c>
      <c r="D337" s="10">
        <f t="shared" si="39"/>
        <v>43</v>
      </c>
      <c r="E337" s="11">
        <f t="shared" si="43"/>
        <v>16.044776119402986</v>
      </c>
      <c r="IE337" s="2"/>
      <c r="IF337" s="2"/>
      <c r="IG337" s="2"/>
      <c r="IH337" s="2"/>
      <c r="II337" s="2"/>
      <c r="IJ337" s="2"/>
      <c r="IK337" s="2"/>
      <c r="IL337" s="2"/>
      <c r="IM337" s="2"/>
      <c r="IN337" s="2"/>
      <c r="IO337" s="2"/>
      <c r="IP337" s="2"/>
      <c r="IQ337" s="2"/>
      <c r="IR337" s="2"/>
      <c r="IS337" s="2"/>
      <c r="IT337" s="2"/>
      <c r="IU337" s="2"/>
      <c r="IV337" s="2"/>
    </row>
    <row r="338" spans="1:256" s="1" customFormat="1" ht="18" customHeight="1">
      <c r="A338" s="8" t="s">
        <v>329</v>
      </c>
      <c r="B338" s="9">
        <v>69</v>
      </c>
      <c r="C338" s="9">
        <v>79</v>
      </c>
      <c r="D338" s="10">
        <f t="shared" si="39"/>
        <v>10</v>
      </c>
      <c r="E338" s="11">
        <f t="shared" si="43"/>
        <v>14.492753623188406</v>
      </c>
      <c r="IE338" s="2"/>
      <c r="IF338" s="2"/>
      <c r="IG338" s="2"/>
      <c r="IH338" s="2"/>
      <c r="II338" s="2"/>
      <c r="IJ338" s="2"/>
      <c r="IK338" s="2"/>
      <c r="IL338" s="2"/>
      <c r="IM338" s="2"/>
      <c r="IN338" s="2"/>
      <c r="IO338" s="2"/>
      <c r="IP338" s="2"/>
      <c r="IQ338" s="2"/>
      <c r="IR338" s="2"/>
      <c r="IS338" s="2"/>
      <c r="IT338" s="2"/>
      <c r="IU338" s="2"/>
      <c r="IV338" s="2"/>
    </row>
    <row r="339" spans="1:256" s="1" customFormat="1" ht="18" customHeight="1">
      <c r="A339" s="8" t="s">
        <v>330</v>
      </c>
      <c r="B339" s="9">
        <v>30</v>
      </c>
      <c r="C339" s="9">
        <v>30</v>
      </c>
      <c r="D339" s="10">
        <f t="shared" si="39"/>
        <v>0</v>
      </c>
      <c r="E339" s="11">
        <f t="shared" si="43"/>
        <v>0</v>
      </c>
      <c r="IE339" s="2"/>
      <c r="IF339" s="2"/>
      <c r="IG339" s="2"/>
      <c r="IH339" s="2"/>
      <c r="II339" s="2"/>
      <c r="IJ339" s="2"/>
      <c r="IK339" s="2"/>
      <c r="IL339" s="2"/>
      <c r="IM339" s="2"/>
      <c r="IN339" s="2"/>
      <c r="IO339" s="2"/>
      <c r="IP339" s="2"/>
      <c r="IQ339" s="2"/>
      <c r="IR339" s="2"/>
      <c r="IS339" s="2"/>
      <c r="IT339" s="2"/>
      <c r="IU339" s="2"/>
      <c r="IV339" s="2"/>
    </row>
    <row r="340" spans="1:256" s="1" customFormat="1" ht="18" customHeight="1">
      <c r="A340" s="8" t="s">
        <v>331</v>
      </c>
      <c r="B340" s="9"/>
      <c r="C340" s="9"/>
      <c r="D340" s="10">
        <f t="shared" si="39"/>
        <v>0</v>
      </c>
      <c r="E340" s="11" t="e">
        <f t="shared" si="43"/>
        <v>#DIV/0!</v>
      </c>
      <c r="IE340" s="2"/>
      <c r="IF340" s="2"/>
      <c r="IG340" s="2"/>
      <c r="IH340" s="2"/>
      <c r="II340" s="2"/>
      <c r="IJ340" s="2"/>
      <c r="IK340" s="2"/>
      <c r="IL340" s="2"/>
      <c r="IM340" s="2"/>
      <c r="IN340" s="2"/>
      <c r="IO340" s="2"/>
      <c r="IP340" s="2"/>
      <c r="IQ340" s="2"/>
      <c r="IR340" s="2"/>
      <c r="IS340" s="2"/>
      <c r="IT340" s="2"/>
      <c r="IU340" s="2"/>
      <c r="IV340" s="2"/>
    </row>
    <row r="341" spans="1:256" s="1" customFormat="1" ht="18" customHeight="1">
      <c r="A341" s="8" t="s">
        <v>332</v>
      </c>
      <c r="B341" s="9">
        <v>169</v>
      </c>
      <c r="C341" s="9">
        <f>33+169</f>
        <v>202</v>
      </c>
      <c r="D341" s="10">
        <f t="shared" si="39"/>
        <v>33</v>
      </c>
      <c r="E341" s="11">
        <f t="shared" si="43"/>
        <v>19.526627218934912</v>
      </c>
      <c r="IE341" s="2"/>
      <c r="IF341" s="2"/>
      <c r="IG341" s="2"/>
      <c r="IH341" s="2"/>
      <c r="II341" s="2"/>
      <c r="IJ341" s="2"/>
      <c r="IK341" s="2"/>
      <c r="IL341" s="2"/>
      <c r="IM341" s="2"/>
      <c r="IN341" s="2"/>
      <c r="IO341" s="2"/>
      <c r="IP341" s="2"/>
      <c r="IQ341" s="2"/>
      <c r="IR341" s="2"/>
      <c r="IS341" s="2"/>
      <c r="IT341" s="2"/>
      <c r="IU341" s="2"/>
      <c r="IV341" s="2"/>
    </row>
    <row r="342" spans="1:256" s="1" customFormat="1" ht="18" customHeight="1">
      <c r="A342" s="8" t="s">
        <v>333</v>
      </c>
      <c r="B342" s="9">
        <f>SUM(B343,B347)</f>
        <v>400</v>
      </c>
      <c r="C342" s="9">
        <f>SUM(C343,C347)</f>
        <v>0</v>
      </c>
      <c r="D342" s="10">
        <f t="shared" si="39"/>
        <v>-400</v>
      </c>
      <c r="E342" s="11">
        <f t="shared" si="43"/>
        <v>-100</v>
      </c>
      <c r="IE342" s="2"/>
      <c r="IF342" s="2"/>
      <c r="IG342" s="2"/>
      <c r="IH342" s="2"/>
      <c r="II342" s="2"/>
      <c r="IJ342" s="2"/>
      <c r="IK342" s="2"/>
      <c r="IL342" s="2"/>
      <c r="IM342" s="2"/>
      <c r="IN342" s="2"/>
      <c r="IO342" s="2"/>
      <c r="IP342" s="2"/>
      <c r="IQ342" s="2"/>
      <c r="IR342" s="2"/>
      <c r="IS342" s="2"/>
      <c r="IT342" s="2"/>
      <c r="IU342" s="2"/>
      <c r="IV342" s="2"/>
    </row>
    <row r="343" spans="1:256" s="1" customFormat="1" ht="18" customHeight="1">
      <c r="A343" s="8" t="s">
        <v>334</v>
      </c>
      <c r="B343" s="9">
        <f>SUM(B344:B346)</f>
        <v>400</v>
      </c>
      <c r="C343" s="9">
        <f>SUM(C344:C346)</f>
        <v>0</v>
      </c>
      <c r="D343" s="10">
        <f t="shared" si="39"/>
        <v>-400</v>
      </c>
      <c r="E343" s="11">
        <f t="shared" si="43"/>
        <v>-100</v>
      </c>
      <c r="IE343" s="2"/>
      <c r="IF343" s="2"/>
      <c r="IG343" s="2"/>
      <c r="IH343" s="2"/>
      <c r="II343" s="2"/>
      <c r="IJ343" s="2"/>
      <c r="IK343" s="2"/>
      <c r="IL343" s="2"/>
      <c r="IM343" s="2"/>
      <c r="IN343" s="2"/>
      <c r="IO343" s="2"/>
      <c r="IP343" s="2"/>
      <c r="IQ343" s="2"/>
      <c r="IR343" s="2"/>
      <c r="IS343" s="2"/>
      <c r="IT343" s="2"/>
      <c r="IU343" s="2"/>
      <c r="IV343" s="2"/>
    </row>
    <row r="344" spans="1:256" s="1" customFormat="1" ht="18" customHeight="1">
      <c r="A344" s="8" t="s">
        <v>335</v>
      </c>
      <c r="B344" s="9">
        <v>81</v>
      </c>
      <c r="C344" s="9"/>
      <c r="D344" s="10">
        <f t="shared" si="39"/>
        <v>-81</v>
      </c>
      <c r="E344" s="11">
        <f t="shared" si="43"/>
        <v>-100</v>
      </c>
      <c r="IE344" s="2"/>
      <c r="IF344" s="2"/>
      <c r="IG344" s="2"/>
      <c r="IH344" s="2"/>
      <c r="II344" s="2"/>
      <c r="IJ344" s="2"/>
      <c r="IK344" s="2"/>
      <c r="IL344" s="2"/>
      <c r="IM344" s="2"/>
      <c r="IN344" s="2"/>
      <c r="IO344" s="2"/>
      <c r="IP344" s="2"/>
      <c r="IQ344" s="2"/>
      <c r="IR344" s="2"/>
      <c r="IS344" s="2"/>
      <c r="IT344" s="2"/>
      <c r="IU344" s="2"/>
      <c r="IV344" s="2"/>
    </row>
    <row r="345" spans="1:256" s="1" customFormat="1" ht="18" customHeight="1">
      <c r="A345" s="8" t="s">
        <v>336</v>
      </c>
      <c r="B345" s="9"/>
      <c r="C345" s="9"/>
      <c r="D345" s="10">
        <f t="shared" si="39"/>
        <v>0</v>
      </c>
      <c r="E345" s="11"/>
      <c r="IE345" s="2"/>
      <c r="IF345" s="2"/>
      <c r="IG345" s="2"/>
      <c r="IH345" s="2"/>
      <c r="II345" s="2"/>
      <c r="IJ345" s="2"/>
      <c r="IK345" s="2"/>
      <c r="IL345" s="2"/>
      <c r="IM345" s="2"/>
      <c r="IN345" s="2"/>
      <c r="IO345" s="2"/>
      <c r="IP345" s="2"/>
      <c r="IQ345" s="2"/>
      <c r="IR345" s="2"/>
      <c r="IS345" s="2"/>
      <c r="IT345" s="2"/>
      <c r="IU345" s="2"/>
      <c r="IV345" s="2"/>
    </row>
    <row r="346" spans="1:256" s="1" customFormat="1" ht="18" customHeight="1">
      <c r="A346" s="12" t="s">
        <v>337</v>
      </c>
      <c r="B346" s="9">
        <v>319</v>
      </c>
      <c r="C346" s="9"/>
      <c r="D346" s="10">
        <f t="shared" si="39"/>
        <v>-319</v>
      </c>
      <c r="E346" s="11">
        <f aca="true" t="shared" si="44" ref="E346:E351">SUM(D346/B346*100)</f>
        <v>-100</v>
      </c>
      <c r="IE346" s="2"/>
      <c r="IF346" s="2"/>
      <c r="IG346" s="2"/>
      <c r="IH346" s="2"/>
      <c r="II346" s="2"/>
      <c r="IJ346" s="2"/>
      <c r="IK346" s="2"/>
      <c r="IL346" s="2"/>
      <c r="IM346" s="2"/>
      <c r="IN346" s="2"/>
      <c r="IO346" s="2"/>
      <c r="IP346" s="2"/>
      <c r="IQ346" s="2"/>
      <c r="IR346" s="2"/>
      <c r="IS346" s="2"/>
      <c r="IT346" s="2"/>
      <c r="IU346" s="2"/>
      <c r="IV346" s="2"/>
    </row>
    <row r="347" spans="1:256" s="1" customFormat="1" ht="18" customHeight="1">
      <c r="A347" s="8" t="s">
        <v>338</v>
      </c>
      <c r="B347" s="9">
        <f>SUM(B348)</f>
        <v>0</v>
      </c>
      <c r="C347" s="9">
        <f>SUM(C348)</f>
        <v>0</v>
      </c>
      <c r="D347" s="10">
        <f t="shared" si="39"/>
        <v>0</v>
      </c>
      <c r="E347" s="11"/>
      <c r="IE347" s="2"/>
      <c r="IF347" s="2"/>
      <c r="IG347" s="2"/>
      <c r="IH347" s="2"/>
      <c r="II347" s="2"/>
      <c r="IJ347" s="2"/>
      <c r="IK347" s="2"/>
      <c r="IL347" s="2"/>
      <c r="IM347" s="2"/>
      <c r="IN347" s="2"/>
      <c r="IO347" s="2"/>
      <c r="IP347" s="2"/>
      <c r="IQ347" s="2"/>
      <c r="IR347" s="2"/>
      <c r="IS347" s="2"/>
      <c r="IT347" s="2"/>
      <c r="IU347" s="2"/>
      <c r="IV347" s="2"/>
    </row>
    <row r="348" spans="1:256" s="1" customFormat="1" ht="18" customHeight="1">
      <c r="A348" s="8" t="s">
        <v>339</v>
      </c>
      <c r="B348" s="9"/>
      <c r="C348" s="9"/>
      <c r="D348" s="10">
        <f t="shared" si="39"/>
        <v>0</v>
      </c>
      <c r="E348" s="11"/>
      <c r="IE348" s="2"/>
      <c r="IF348" s="2"/>
      <c r="IG348" s="2"/>
      <c r="IH348" s="2"/>
      <c r="II348" s="2"/>
      <c r="IJ348" s="2"/>
      <c r="IK348" s="2"/>
      <c r="IL348" s="2"/>
      <c r="IM348" s="2"/>
      <c r="IN348" s="2"/>
      <c r="IO348" s="2"/>
      <c r="IP348" s="2"/>
      <c r="IQ348" s="2"/>
      <c r="IR348" s="2"/>
      <c r="IS348" s="2"/>
      <c r="IT348" s="2"/>
      <c r="IU348" s="2"/>
      <c r="IV348" s="2"/>
    </row>
    <row r="349" spans="1:256" s="1" customFormat="1" ht="18" customHeight="1">
      <c r="A349" s="8" t="s">
        <v>340</v>
      </c>
      <c r="B349" s="9">
        <f>SUM(B350,B355)</f>
        <v>789</v>
      </c>
      <c r="C349" s="9">
        <f>SUM(C350,C355)</f>
        <v>907</v>
      </c>
      <c r="D349" s="10">
        <f t="shared" si="39"/>
        <v>118</v>
      </c>
      <c r="E349" s="11">
        <f t="shared" si="44"/>
        <v>14.955640050697086</v>
      </c>
      <c r="IE349" s="2"/>
      <c r="IF349" s="2"/>
      <c r="IG349" s="2"/>
      <c r="IH349" s="2"/>
      <c r="II349" s="2"/>
      <c r="IJ349" s="2"/>
      <c r="IK349" s="2"/>
      <c r="IL349" s="2"/>
      <c r="IM349" s="2"/>
      <c r="IN349" s="2"/>
      <c r="IO349" s="2"/>
      <c r="IP349" s="2"/>
      <c r="IQ349" s="2"/>
      <c r="IR349" s="2"/>
      <c r="IS349" s="2"/>
      <c r="IT349" s="2"/>
      <c r="IU349" s="2"/>
      <c r="IV349" s="2"/>
    </row>
    <row r="350" spans="1:256" s="1" customFormat="1" ht="18" customHeight="1">
      <c r="A350" s="8" t="s">
        <v>341</v>
      </c>
      <c r="B350" s="9">
        <f>SUM(B351:B354)</f>
        <v>743</v>
      </c>
      <c r="C350" s="9">
        <f>SUM(C351:C354)</f>
        <v>907</v>
      </c>
      <c r="D350" s="10">
        <f t="shared" si="39"/>
        <v>164</v>
      </c>
      <c r="E350" s="11">
        <f t="shared" si="44"/>
        <v>22.072678331090177</v>
      </c>
      <c r="IE350" s="2"/>
      <c r="IF350" s="2"/>
      <c r="IG350" s="2"/>
      <c r="IH350" s="2"/>
      <c r="II350" s="2"/>
      <c r="IJ350" s="2"/>
      <c r="IK350" s="2"/>
      <c r="IL350" s="2"/>
      <c r="IM350" s="2"/>
      <c r="IN350" s="2"/>
      <c r="IO350" s="2"/>
      <c r="IP350" s="2"/>
      <c r="IQ350" s="2"/>
      <c r="IR350" s="2"/>
      <c r="IS350" s="2"/>
      <c r="IT350" s="2"/>
      <c r="IU350" s="2"/>
      <c r="IV350" s="2"/>
    </row>
    <row r="351" spans="1:256" s="1" customFormat="1" ht="18" customHeight="1">
      <c r="A351" s="8" t="s">
        <v>342</v>
      </c>
      <c r="B351" s="9">
        <v>313</v>
      </c>
      <c r="C351" s="9">
        <f>105</f>
        <v>105</v>
      </c>
      <c r="D351" s="10">
        <f t="shared" si="39"/>
        <v>-208</v>
      </c>
      <c r="E351" s="11">
        <f t="shared" si="44"/>
        <v>-66.45367412140575</v>
      </c>
      <c r="IE351" s="2"/>
      <c r="IF351" s="2"/>
      <c r="IG351" s="2"/>
      <c r="IH351" s="2"/>
      <c r="II351" s="2"/>
      <c r="IJ351" s="2"/>
      <c r="IK351" s="2"/>
      <c r="IL351" s="2"/>
      <c r="IM351" s="2"/>
      <c r="IN351" s="2"/>
      <c r="IO351" s="2"/>
      <c r="IP351" s="2"/>
      <c r="IQ351" s="2"/>
      <c r="IR351" s="2"/>
      <c r="IS351" s="2"/>
      <c r="IT351" s="2"/>
      <c r="IU351" s="2"/>
      <c r="IV351" s="2"/>
    </row>
    <row r="352" spans="1:256" s="1" customFormat="1" ht="18" customHeight="1">
      <c r="A352" s="8" t="s">
        <v>343</v>
      </c>
      <c r="B352" s="9"/>
      <c r="C352" s="9"/>
      <c r="D352" s="10">
        <f t="shared" si="39"/>
        <v>0</v>
      </c>
      <c r="E352" s="11"/>
      <c r="IE352" s="2"/>
      <c r="IF352" s="2"/>
      <c r="IG352" s="2"/>
      <c r="IH352" s="2"/>
      <c r="II352" s="2"/>
      <c r="IJ352" s="2"/>
      <c r="IK352" s="2"/>
      <c r="IL352" s="2"/>
      <c r="IM352" s="2"/>
      <c r="IN352" s="2"/>
      <c r="IO352" s="2"/>
      <c r="IP352" s="2"/>
      <c r="IQ352" s="2"/>
      <c r="IR352" s="2"/>
      <c r="IS352" s="2"/>
      <c r="IT352" s="2"/>
      <c r="IU352" s="2"/>
      <c r="IV352" s="2"/>
    </row>
    <row r="353" spans="1:256" s="1" customFormat="1" ht="18" customHeight="1">
      <c r="A353" s="8" t="s">
        <v>344</v>
      </c>
      <c r="B353" s="9">
        <v>430</v>
      </c>
      <c r="C353" s="9">
        <f>115+105+296+106+21+38</f>
        <v>681</v>
      </c>
      <c r="D353" s="10">
        <f t="shared" si="39"/>
        <v>251</v>
      </c>
      <c r="E353" s="11">
        <f aca="true" t="shared" si="45" ref="E353:E362">SUM(D353/B353*100)</f>
        <v>58.372093023255815</v>
      </c>
      <c r="IE353" s="2"/>
      <c r="IF353" s="2"/>
      <c r="IG353" s="2"/>
      <c r="IH353" s="2"/>
      <c r="II353" s="2"/>
      <c r="IJ353" s="2"/>
      <c r="IK353" s="2"/>
      <c r="IL353" s="2"/>
      <c r="IM353" s="2"/>
      <c r="IN353" s="2"/>
      <c r="IO353" s="2"/>
      <c r="IP353" s="2"/>
      <c r="IQ353" s="2"/>
      <c r="IR353" s="2"/>
      <c r="IS353" s="2"/>
      <c r="IT353" s="2"/>
      <c r="IU353" s="2"/>
      <c r="IV353" s="2"/>
    </row>
    <row r="354" spans="1:256" s="1" customFormat="1" ht="18" customHeight="1">
      <c r="A354" s="12" t="s">
        <v>345</v>
      </c>
      <c r="B354" s="9"/>
      <c r="C354" s="9">
        <f>1+120</f>
        <v>121</v>
      </c>
      <c r="D354" s="10">
        <f t="shared" si="39"/>
        <v>121</v>
      </c>
      <c r="E354" s="11" t="e">
        <f t="shared" si="45"/>
        <v>#DIV/0!</v>
      </c>
      <c r="IE354" s="2"/>
      <c r="IF354" s="2"/>
      <c r="IG354" s="2"/>
      <c r="IH354" s="2"/>
      <c r="II354" s="2"/>
      <c r="IJ354" s="2"/>
      <c r="IK354" s="2"/>
      <c r="IL354" s="2"/>
      <c r="IM354" s="2"/>
      <c r="IN354" s="2"/>
      <c r="IO354" s="2"/>
      <c r="IP354" s="2"/>
      <c r="IQ354" s="2"/>
      <c r="IR354" s="2"/>
      <c r="IS354" s="2"/>
      <c r="IT354" s="2"/>
      <c r="IU354" s="2"/>
      <c r="IV354" s="2"/>
    </row>
    <row r="355" spans="1:256" s="1" customFormat="1" ht="18" customHeight="1">
      <c r="A355" s="8" t="s">
        <v>346</v>
      </c>
      <c r="B355" s="9">
        <f>SUM(B356)</f>
        <v>46</v>
      </c>
      <c r="C355" s="9">
        <f>SUM(C356)</f>
        <v>0</v>
      </c>
      <c r="D355" s="10">
        <f t="shared" si="39"/>
        <v>-46</v>
      </c>
      <c r="E355" s="11">
        <f t="shared" si="45"/>
        <v>-100</v>
      </c>
      <c r="IE355" s="2"/>
      <c r="IF355" s="2"/>
      <c r="IG355" s="2"/>
      <c r="IH355" s="2"/>
      <c r="II355" s="2"/>
      <c r="IJ355" s="2"/>
      <c r="IK355" s="2"/>
      <c r="IL355" s="2"/>
      <c r="IM355" s="2"/>
      <c r="IN355" s="2"/>
      <c r="IO355" s="2"/>
      <c r="IP355" s="2"/>
      <c r="IQ355" s="2"/>
      <c r="IR355" s="2"/>
      <c r="IS355" s="2"/>
      <c r="IT355" s="2"/>
      <c r="IU355" s="2"/>
      <c r="IV355" s="2"/>
    </row>
    <row r="356" spans="1:256" s="1" customFormat="1" ht="18" customHeight="1">
      <c r="A356" s="8" t="s">
        <v>347</v>
      </c>
      <c r="B356" s="9">
        <v>46</v>
      </c>
      <c r="C356" s="9"/>
      <c r="D356" s="10">
        <f t="shared" si="39"/>
        <v>-46</v>
      </c>
      <c r="E356" s="11">
        <f t="shared" si="45"/>
        <v>-100</v>
      </c>
      <c r="IE356" s="2"/>
      <c r="IF356" s="2"/>
      <c r="IG356" s="2"/>
      <c r="IH356" s="2"/>
      <c r="II356" s="2"/>
      <c r="IJ356" s="2"/>
      <c r="IK356" s="2"/>
      <c r="IL356" s="2"/>
      <c r="IM356" s="2"/>
      <c r="IN356" s="2"/>
      <c r="IO356" s="2"/>
      <c r="IP356" s="2"/>
      <c r="IQ356" s="2"/>
      <c r="IR356" s="2"/>
      <c r="IS356" s="2"/>
      <c r="IT356" s="2"/>
      <c r="IU356" s="2"/>
      <c r="IV356" s="2"/>
    </row>
    <row r="357" spans="1:256" s="1" customFormat="1" ht="18" customHeight="1">
      <c r="A357" s="8" t="s">
        <v>348</v>
      </c>
      <c r="B357" s="9">
        <f>SUM(B358,B362)</f>
        <v>565</v>
      </c>
      <c r="C357" s="9">
        <f>SUM(C358,C362)</f>
        <v>809</v>
      </c>
      <c r="D357" s="10">
        <f t="shared" si="39"/>
        <v>244</v>
      </c>
      <c r="E357" s="11">
        <f t="shared" si="45"/>
        <v>43.1858407079646</v>
      </c>
      <c r="IE357" s="2"/>
      <c r="IF357" s="2"/>
      <c r="IG357" s="2"/>
      <c r="IH357" s="2"/>
      <c r="II357" s="2"/>
      <c r="IJ357" s="2"/>
      <c r="IK357" s="2"/>
      <c r="IL357" s="2"/>
      <c r="IM357" s="2"/>
      <c r="IN357" s="2"/>
      <c r="IO357" s="2"/>
      <c r="IP357" s="2"/>
      <c r="IQ357" s="2"/>
      <c r="IR357" s="2"/>
      <c r="IS357" s="2"/>
      <c r="IT357" s="2"/>
      <c r="IU357" s="2"/>
      <c r="IV357" s="2"/>
    </row>
    <row r="358" spans="1:256" s="1" customFormat="1" ht="18" customHeight="1">
      <c r="A358" s="8" t="s">
        <v>349</v>
      </c>
      <c r="B358" s="9">
        <f>SUM(B359:B361)</f>
        <v>515</v>
      </c>
      <c r="C358" s="9">
        <f>SUM(C359:C361)</f>
        <v>759</v>
      </c>
      <c r="D358" s="10">
        <f t="shared" si="39"/>
        <v>244</v>
      </c>
      <c r="E358" s="11">
        <f t="shared" si="45"/>
        <v>47.37864077669903</v>
      </c>
      <c r="IE358" s="2"/>
      <c r="IF358" s="2"/>
      <c r="IG358" s="2"/>
      <c r="IH358" s="2"/>
      <c r="II358" s="2"/>
      <c r="IJ358" s="2"/>
      <c r="IK358" s="2"/>
      <c r="IL358" s="2"/>
      <c r="IM358" s="2"/>
      <c r="IN358" s="2"/>
      <c r="IO358" s="2"/>
      <c r="IP358" s="2"/>
      <c r="IQ358" s="2"/>
      <c r="IR358" s="2"/>
      <c r="IS358" s="2"/>
      <c r="IT358" s="2"/>
      <c r="IU358" s="2"/>
      <c r="IV358" s="2"/>
    </row>
    <row r="359" spans="1:256" s="1" customFormat="1" ht="18" customHeight="1">
      <c r="A359" s="8" t="s">
        <v>350</v>
      </c>
      <c r="B359" s="9">
        <v>159</v>
      </c>
      <c r="C359" s="9">
        <f>172</f>
        <v>172</v>
      </c>
      <c r="D359" s="10">
        <f t="shared" si="39"/>
        <v>13</v>
      </c>
      <c r="E359" s="11">
        <f t="shared" si="45"/>
        <v>8.176100628930817</v>
      </c>
      <c r="IE359" s="2"/>
      <c r="IF359" s="2"/>
      <c r="IG359" s="2"/>
      <c r="IH359" s="2"/>
      <c r="II359" s="2"/>
      <c r="IJ359" s="2"/>
      <c r="IK359" s="2"/>
      <c r="IL359" s="2"/>
      <c r="IM359" s="2"/>
      <c r="IN359" s="2"/>
      <c r="IO359" s="2"/>
      <c r="IP359" s="2"/>
      <c r="IQ359" s="2"/>
      <c r="IR359" s="2"/>
      <c r="IS359" s="2"/>
      <c r="IT359" s="2"/>
      <c r="IU359" s="2"/>
      <c r="IV359" s="2"/>
    </row>
    <row r="360" spans="1:256" s="1" customFormat="1" ht="18" customHeight="1">
      <c r="A360" s="8" t="s">
        <v>351</v>
      </c>
      <c r="B360" s="9"/>
      <c r="C360" s="9"/>
      <c r="D360" s="10">
        <f t="shared" si="39"/>
        <v>0</v>
      </c>
      <c r="E360" s="11" t="e">
        <f t="shared" si="45"/>
        <v>#DIV/0!</v>
      </c>
      <c r="IE360" s="2"/>
      <c r="IF360" s="2"/>
      <c r="IG360" s="2"/>
      <c r="IH360" s="2"/>
      <c r="II360" s="2"/>
      <c r="IJ360" s="2"/>
      <c r="IK360" s="2"/>
      <c r="IL360" s="2"/>
      <c r="IM360" s="2"/>
      <c r="IN360" s="2"/>
      <c r="IO360" s="2"/>
      <c r="IP360" s="2"/>
      <c r="IQ360" s="2"/>
      <c r="IR360" s="2"/>
      <c r="IS360" s="2"/>
      <c r="IT360" s="2"/>
      <c r="IU360" s="2"/>
      <c r="IV360" s="2"/>
    </row>
    <row r="361" spans="1:256" s="1" customFormat="1" ht="18" customHeight="1">
      <c r="A361" s="8" t="s">
        <v>20</v>
      </c>
      <c r="B361" s="9">
        <v>356</v>
      </c>
      <c r="C361" s="9">
        <f>252+80+13+31+26+185</f>
        <v>587</v>
      </c>
      <c r="D361" s="10">
        <f t="shared" si="39"/>
        <v>231</v>
      </c>
      <c r="E361" s="11">
        <f t="shared" si="45"/>
        <v>64.8876404494382</v>
      </c>
      <c r="IE361" s="2"/>
      <c r="IF361" s="2"/>
      <c r="IG361" s="2"/>
      <c r="IH361" s="2"/>
      <c r="II361" s="2"/>
      <c r="IJ361" s="2"/>
      <c r="IK361" s="2"/>
      <c r="IL361" s="2"/>
      <c r="IM361" s="2"/>
      <c r="IN361" s="2"/>
      <c r="IO361" s="2"/>
      <c r="IP361" s="2"/>
      <c r="IQ361" s="2"/>
      <c r="IR361" s="2"/>
      <c r="IS361" s="2"/>
      <c r="IT361" s="2"/>
      <c r="IU361" s="2"/>
      <c r="IV361" s="2"/>
    </row>
    <row r="362" spans="1:256" s="1" customFormat="1" ht="18" customHeight="1">
      <c r="A362" s="8" t="s">
        <v>352</v>
      </c>
      <c r="B362" s="9">
        <v>50</v>
      </c>
      <c r="C362" s="9">
        <v>50</v>
      </c>
      <c r="D362" s="10">
        <f t="shared" si="39"/>
        <v>0</v>
      </c>
      <c r="E362" s="11">
        <f t="shared" si="45"/>
        <v>0</v>
      </c>
      <c r="IE362" s="2"/>
      <c r="IF362" s="2"/>
      <c r="IG362" s="2"/>
      <c r="IH362" s="2"/>
      <c r="II362" s="2"/>
      <c r="IJ362" s="2"/>
      <c r="IK362" s="2"/>
      <c r="IL362" s="2"/>
      <c r="IM362" s="2"/>
      <c r="IN362" s="2"/>
      <c r="IO362" s="2"/>
      <c r="IP362" s="2"/>
      <c r="IQ362" s="2"/>
      <c r="IR362" s="2"/>
      <c r="IS362" s="2"/>
      <c r="IT362" s="2"/>
      <c r="IU362" s="2"/>
      <c r="IV362" s="2"/>
    </row>
    <row r="363" spans="1:256" s="1" customFormat="1" ht="18" customHeight="1">
      <c r="A363" s="8" t="s">
        <v>353</v>
      </c>
      <c r="B363" s="9"/>
      <c r="C363" s="9"/>
      <c r="D363" s="10">
        <f t="shared" si="39"/>
        <v>0</v>
      </c>
      <c r="E363" s="11"/>
      <c r="IE363" s="2"/>
      <c r="IF363" s="2"/>
      <c r="IG363" s="2"/>
      <c r="IH363" s="2"/>
      <c r="II363" s="2"/>
      <c r="IJ363" s="2"/>
      <c r="IK363" s="2"/>
      <c r="IL363" s="2"/>
      <c r="IM363" s="2"/>
      <c r="IN363" s="2"/>
      <c r="IO363" s="2"/>
      <c r="IP363" s="2"/>
      <c r="IQ363" s="2"/>
      <c r="IR363" s="2"/>
      <c r="IS363" s="2"/>
      <c r="IT363" s="2"/>
      <c r="IU363" s="2"/>
      <c r="IV363" s="2"/>
    </row>
    <row r="364" spans="1:256" s="1" customFormat="1" ht="18" customHeight="1">
      <c r="A364" s="8" t="s">
        <v>354</v>
      </c>
      <c r="B364" s="9"/>
      <c r="C364" s="9">
        <v>50</v>
      </c>
      <c r="D364" s="10">
        <f t="shared" si="39"/>
        <v>50</v>
      </c>
      <c r="E364" s="11" t="e">
        <f aca="true" t="shared" si="46" ref="E364:E373">SUM(D364/B364*100)</f>
        <v>#DIV/0!</v>
      </c>
      <c r="IE364" s="2"/>
      <c r="IF364" s="2"/>
      <c r="IG364" s="2"/>
      <c r="IH364" s="2"/>
      <c r="II364" s="2"/>
      <c r="IJ364" s="2"/>
      <c r="IK364" s="2"/>
      <c r="IL364" s="2"/>
      <c r="IM364" s="2"/>
      <c r="IN364" s="2"/>
      <c r="IO364" s="2"/>
      <c r="IP364" s="2"/>
      <c r="IQ364" s="2"/>
      <c r="IR364" s="2"/>
      <c r="IS364" s="2"/>
      <c r="IT364" s="2"/>
      <c r="IU364" s="2"/>
      <c r="IV364" s="2"/>
    </row>
    <row r="365" spans="1:256" s="1" customFormat="1" ht="18" customHeight="1">
      <c r="A365" s="8" t="s">
        <v>355</v>
      </c>
      <c r="B365" s="9">
        <f>B366+B369</f>
        <v>3156</v>
      </c>
      <c r="C365" s="9">
        <f>C366+C369</f>
        <v>3637</v>
      </c>
      <c r="D365" s="10">
        <f t="shared" si="39"/>
        <v>481</v>
      </c>
      <c r="E365" s="11">
        <f t="shared" si="46"/>
        <v>15.240811153358683</v>
      </c>
      <c r="IE365" s="2"/>
      <c r="IF365" s="2"/>
      <c r="IG365" s="2"/>
      <c r="IH365" s="2"/>
      <c r="II365" s="2"/>
      <c r="IJ365" s="2"/>
      <c r="IK365" s="2"/>
      <c r="IL365" s="2"/>
      <c r="IM365" s="2"/>
      <c r="IN365" s="2"/>
      <c r="IO365" s="2"/>
      <c r="IP365" s="2"/>
      <c r="IQ365" s="2"/>
      <c r="IR365" s="2"/>
      <c r="IS365" s="2"/>
      <c r="IT365" s="2"/>
      <c r="IU365" s="2"/>
      <c r="IV365" s="2"/>
    </row>
    <row r="366" spans="1:256" s="1" customFormat="1" ht="18" customHeight="1">
      <c r="A366" s="8" t="s">
        <v>356</v>
      </c>
      <c r="B366" s="9"/>
      <c r="C366" s="9"/>
      <c r="D366" s="10">
        <f t="shared" si="39"/>
        <v>0</v>
      </c>
      <c r="E366" s="11"/>
      <c r="IE366" s="2"/>
      <c r="IF366" s="2"/>
      <c r="IG366" s="2"/>
      <c r="IH366" s="2"/>
      <c r="II366" s="2"/>
      <c r="IJ366" s="2"/>
      <c r="IK366" s="2"/>
      <c r="IL366" s="2"/>
      <c r="IM366" s="2"/>
      <c r="IN366" s="2"/>
      <c r="IO366" s="2"/>
      <c r="IP366" s="2"/>
      <c r="IQ366" s="2"/>
      <c r="IR366" s="2"/>
      <c r="IS366" s="2"/>
      <c r="IT366" s="2"/>
      <c r="IU366" s="2"/>
      <c r="IV366" s="2"/>
    </row>
    <row r="367" spans="1:256" s="1" customFormat="1" ht="18" customHeight="1">
      <c r="A367" s="8" t="s">
        <v>357</v>
      </c>
      <c r="B367" s="9"/>
      <c r="C367" s="9"/>
      <c r="D367" s="10">
        <f t="shared" si="39"/>
        <v>0</v>
      </c>
      <c r="E367" s="11"/>
      <c r="IE367" s="2"/>
      <c r="IF367" s="2"/>
      <c r="IG367" s="2"/>
      <c r="IH367" s="2"/>
      <c r="II367" s="2"/>
      <c r="IJ367" s="2"/>
      <c r="IK367" s="2"/>
      <c r="IL367" s="2"/>
      <c r="IM367" s="2"/>
      <c r="IN367" s="2"/>
      <c r="IO367" s="2"/>
      <c r="IP367" s="2"/>
      <c r="IQ367" s="2"/>
      <c r="IR367" s="2"/>
      <c r="IS367" s="2"/>
      <c r="IT367" s="2"/>
      <c r="IU367" s="2"/>
      <c r="IV367" s="2"/>
    </row>
    <row r="368" spans="1:256" s="1" customFormat="1" ht="18" customHeight="1">
      <c r="A368" s="8" t="s">
        <v>358</v>
      </c>
      <c r="B368" s="9"/>
      <c r="C368" s="9"/>
      <c r="D368" s="10">
        <f t="shared" si="39"/>
        <v>0</v>
      </c>
      <c r="E368" s="11"/>
      <c r="IE368" s="2"/>
      <c r="IF368" s="2"/>
      <c r="IG368" s="2"/>
      <c r="IH368" s="2"/>
      <c r="II368" s="2"/>
      <c r="IJ368" s="2"/>
      <c r="IK368" s="2"/>
      <c r="IL368" s="2"/>
      <c r="IM368" s="2"/>
      <c r="IN368" s="2"/>
      <c r="IO368" s="2"/>
      <c r="IP368" s="2"/>
      <c r="IQ368" s="2"/>
      <c r="IR368" s="2"/>
      <c r="IS368" s="2"/>
      <c r="IT368" s="2"/>
      <c r="IU368" s="2"/>
      <c r="IV368" s="2"/>
    </row>
    <row r="369" spans="1:256" s="1" customFormat="1" ht="18" customHeight="1">
      <c r="A369" s="8" t="s">
        <v>359</v>
      </c>
      <c r="B369" s="9">
        <f aca="true" t="shared" si="47" ref="B369:B372">SUM(B370)</f>
        <v>3156</v>
      </c>
      <c r="C369" s="9">
        <f aca="true" t="shared" si="48" ref="C369:C372">SUM(C370)</f>
        <v>3637</v>
      </c>
      <c r="D369" s="10">
        <f t="shared" si="39"/>
        <v>481</v>
      </c>
      <c r="E369" s="11">
        <f t="shared" si="46"/>
        <v>15.240811153358683</v>
      </c>
      <c r="IE369" s="2"/>
      <c r="IF369" s="2"/>
      <c r="IG369" s="2"/>
      <c r="IH369" s="2"/>
      <c r="II369" s="2"/>
      <c r="IJ369" s="2"/>
      <c r="IK369" s="2"/>
      <c r="IL369" s="2"/>
      <c r="IM369" s="2"/>
      <c r="IN369" s="2"/>
      <c r="IO369" s="2"/>
      <c r="IP369" s="2"/>
      <c r="IQ369" s="2"/>
      <c r="IR369" s="2"/>
      <c r="IS369" s="2"/>
      <c r="IT369" s="2"/>
      <c r="IU369" s="2"/>
      <c r="IV369" s="2"/>
    </row>
    <row r="370" spans="1:256" s="1" customFormat="1" ht="18" customHeight="1">
      <c r="A370" s="8" t="s">
        <v>360</v>
      </c>
      <c r="B370" s="9">
        <v>3156</v>
      </c>
      <c r="C370" s="9">
        <v>3637</v>
      </c>
      <c r="D370" s="10">
        <f t="shared" si="39"/>
        <v>481</v>
      </c>
      <c r="E370" s="11">
        <f t="shared" si="46"/>
        <v>15.240811153358683</v>
      </c>
      <c r="IE370" s="2"/>
      <c r="IF370" s="2"/>
      <c r="IG370" s="2"/>
      <c r="IH370" s="2"/>
      <c r="II370" s="2"/>
      <c r="IJ370" s="2"/>
      <c r="IK370" s="2"/>
      <c r="IL370" s="2"/>
      <c r="IM370" s="2"/>
      <c r="IN370" s="2"/>
      <c r="IO370" s="2"/>
      <c r="IP370" s="2"/>
      <c r="IQ370" s="2"/>
      <c r="IR370" s="2"/>
      <c r="IS370" s="2"/>
      <c r="IT370" s="2"/>
      <c r="IU370" s="2"/>
      <c r="IV370" s="2"/>
    </row>
    <row r="371" spans="1:256" s="1" customFormat="1" ht="18" customHeight="1">
      <c r="A371" s="8" t="s">
        <v>361</v>
      </c>
      <c r="B371" s="9">
        <f t="shared" si="47"/>
        <v>114.8</v>
      </c>
      <c r="C371" s="9">
        <f t="shared" si="48"/>
        <v>97</v>
      </c>
      <c r="D371" s="10">
        <f t="shared" si="39"/>
        <v>-17.799999999999997</v>
      </c>
      <c r="E371" s="11">
        <f t="shared" si="46"/>
        <v>-15.505226480836235</v>
      </c>
      <c r="IE371" s="2"/>
      <c r="IF371" s="2"/>
      <c r="IG371" s="2"/>
      <c r="IH371" s="2"/>
      <c r="II371" s="2"/>
      <c r="IJ371" s="2"/>
      <c r="IK371" s="2"/>
      <c r="IL371" s="2"/>
      <c r="IM371" s="2"/>
      <c r="IN371" s="2"/>
      <c r="IO371" s="2"/>
      <c r="IP371" s="2"/>
      <c r="IQ371" s="2"/>
      <c r="IR371" s="2"/>
      <c r="IS371" s="2"/>
      <c r="IT371" s="2"/>
      <c r="IU371" s="2"/>
      <c r="IV371" s="2"/>
    </row>
    <row r="372" spans="1:256" s="1" customFormat="1" ht="18" customHeight="1">
      <c r="A372" s="8" t="s">
        <v>362</v>
      </c>
      <c r="B372" s="9">
        <f t="shared" si="47"/>
        <v>114.8</v>
      </c>
      <c r="C372" s="9">
        <f t="shared" si="48"/>
        <v>97</v>
      </c>
      <c r="D372" s="10">
        <f t="shared" si="39"/>
        <v>-17.799999999999997</v>
      </c>
      <c r="E372" s="11">
        <f t="shared" si="46"/>
        <v>-15.505226480836235</v>
      </c>
      <c r="IE372" s="2"/>
      <c r="IF372" s="2"/>
      <c r="IG372" s="2"/>
      <c r="IH372" s="2"/>
      <c r="II372" s="2"/>
      <c r="IJ372" s="2"/>
      <c r="IK372" s="2"/>
      <c r="IL372" s="2"/>
      <c r="IM372" s="2"/>
      <c r="IN372" s="2"/>
      <c r="IO372" s="2"/>
      <c r="IP372" s="2"/>
      <c r="IQ372" s="2"/>
      <c r="IR372" s="2"/>
      <c r="IS372" s="2"/>
      <c r="IT372" s="2"/>
      <c r="IU372" s="2"/>
      <c r="IV372" s="2"/>
    </row>
    <row r="373" spans="1:256" s="1" customFormat="1" ht="18" customHeight="1">
      <c r="A373" s="8" t="s">
        <v>363</v>
      </c>
      <c r="B373" s="9">
        <f>113+1.8</f>
        <v>114.8</v>
      </c>
      <c r="C373" s="9">
        <v>97</v>
      </c>
      <c r="D373" s="10">
        <f t="shared" si="39"/>
        <v>-17.799999999999997</v>
      </c>
      <c r="E373" s="11">
        <f t="shared" si="46"/>
        <v>-15.505226480836235</v>
      </c>
      <c r="IE373" s="2"/>
      <c r="IF373" s="2"/>
      <c r="IG373" s="2"/>
      <c r="IH373" s="2"/>
      <c r="II373" s="2"/>
      <c r="IJ373" s="2"/>
      <c r="IK373" s="2"/>
      <c r="IL373" s="2"/>
      <c r="IM373" s="2"/>
      <c r="IN373" s="2"/>
      <c r="IO373" s="2"/>
      <c r="IP373" s="2"/>
      <c r="IQ373" s="2"/>
      <c r="IR373" s="2"/>
      <c r="IS373" s="2"/>
      <c r="IT373" s="2"/>
      <c r="IU373" s="2"/>
      <c r="IV373" s="2"/>
    </row>
    <row r="374" spans="1:256" s="1" customFormat="1" ht="18" customHeight="1">
      <c r="A374" s="8" t="s">
        <v>364</v>
      </c>
      <c r="B374" s="9"/>
      <c r="C374" s="9">
        <f>C375+C377+C376+C378</f>
        <v>690</v>
      </c>
      <c r="D374" s="10"/>
      <c r="E374" s="11"/>
      <c r="IE374" s="2"/>
      <c r="IF374" s="2"/>
      <c r="IG374" s="2"/>
      <c r="IH374" s="2"/>
      <c r="II374" s="2"/>
      <c r="IJ374" s="2"/>
      <c r="IK374" s="2"/>
      <c r="IL374" s="2"/>
      <c r="IM374" s="2"/>
      <c r="IN374" s="2"/>
      <c r="IO374" s="2"/>
      <c r="IP374" s="2"/>
      <c r="IQ374" s="2"/>
      <c r="IR374" s="2"/>
      <c r="IS374" s="2"/>
      <c r="IT374" s="2"/>
      <c r="IU374" s="2"/>
      <c r="IV374" s="2"/>
    </row>
    <row r="375" spans="1:256" s="1" customFormat="1" ht="18" customHeight="1">
      <c r="A375" s="8" t="s">
        <v>365</v>
      </c>
      <c r="B375" s="9"/>
      <c r="C375" s="9">
        <v>144</v>
      </c>
      <c r="D375" s="10"/>
      <c r="E375" s="11" t="e">
        <f aca="true" t="shared" si="49" ref="E375:E390">SUM(D375/B375*100)</f>
        <v>#DIV/0!</v>
      </c>
      <c r="IE375" s="2"/>
      <c r="IF375" s="2"/>
      <c r="IG375" s="2"/>
      <c r="IH375" s="2"/>
      <c r="II375" s="2"/>
      <c r="IJ375" s="2"/>
      <c r="IK375" s="2"/>
      <c r="IL375" s="2"/>
      <c r="IM375" s="2"/>
      <c r="IN375" s="2"/>
      <c r="IO375" s="2"/>
      <c r="IP375" s="2"/>
      <c r="IQ375" s="2"/>
      <c r="IR375" s="2"/>
      <c r="IS375" s="2"/>
      <c r="IT375" s="2"/>
      <c r="IU375" s="2"/>
      <c r="IV375" s="2"/>
    </row>
    <row r="376" spans="1:256" s="1" customFormat="1" ht="18" customHeight="1">
      <c r="A376" s="8" t="s">
        <v>366</v>
      </c>
      <c r="B376" s="9"/>
      <c r="C376" s="9">
        <v>138</v>
      </c>
      <c r="D376" s="10"/>
      <c r="E376" s="11"/>
      <c r="IE376" s="2"/>
      <c r="IF376" s="2"/>
      <c r="IG376" s="2"/>
      <c r="IH376" s="2"/>
      <c r="II376" s="2"/>
      <c r="IJ376" s="2"/>
      <c r="IK376" s="2"/>
      <c r="IL376" s="2"/>
      <c r="IM376" s="2"/>
      <c r="IN376" s="2"/>
      <c r="IO376" s="2"/>
      <c r="IP376" s="2"/>
      <c r="IQ376" s="2"/>
      <c r="IR376" s="2"/>
      <c r="IS376" s="2"/>
      <c r="IT376" s="2"/>
      <c r="IU376" s="2"/>
      <c r="IV376" s="2"/>
    </row>
    <row r="377" spans="1:256" s="1" customFormat="1" ht="18" customHeight="1">
      <c r="A377" s="8" t="s">
        <v>367</v>
      </c>
      <c r="B377" s="9"/>
      <c r="C377" s="9">
        <f>183+26</f>
        <v>209</v>
      </c>
      <c r="D377" s="10"/>
      <c r="E377" s="11" t="e">
        <f t="shared" si="49"/>
        <v>#DIV/0!</v>
      </c>
      <c r="IE377" s="2"/>
      <c r="IF377" s="2"/>
      <c r="IG377" s="2"/>
      <c r="IH377" s="2"/>
      <c r="II377" s="2"/>
      <c r="IJ377" s="2"/>
      <c r="IK377" s="2"/>
      <c r="IL377" s="2"/>
      <c r="IM377" s="2"/>
      <c r="IN377" s="2"/>
      <c r="IO377" s="2"/>
      <c r="IP377" s="2"/>
      <c r="IQ377" s="2"/>
      <c r="IR377" s="2"/>
      <c r="IS377" s="2"/>
      <c r="IT377" s="2"/>
      <c r="IU377" s="2"/>
      <c r="IV377" s="2"/>
    </row>
    <row r="378" spans="1:256" s="1" customFormat="1" ht="18" customHeight="1">
      <c r="A378" s="8" t="s">
        <v>368</v>
      </c>
      <c r="B378" s="9"/>
      <c r="C378" s="9">
        <v>199</v>
      </c>
      <c r="D378" s="10"/>
      <c r="E378" s="11"/>
      <c r="IE378" s="2"/>
      <c r="IF378" s="2"/>
      <c r="IG378" s="2"/>
      <c r="IH378" s="2"/>
      <c r="II378" s="2"/>
      <c r="IJ378" s="2"/>
      <c r="IK378" s="2"/>
      <c r="IL378" s="2"/>
      <c r="IM378" s="2"/>
      <c r="IN378" s="2"/>
      <c r="IO378" s="2"/>
      <c r="IP378" s="2"/>
      <c r="IQ378" s="2"/>
      <c r="IR378" s="2"/>
      <c r="IS378" s="2"/>
      <c r="IT378" s="2"/>
      <c r="IU378" s="2"/>
      <c r="IV378" s="2"/>
    </row>
    <row r="379" spans="1:256" s="1" customFormat="1" ht="18" customHeight="1">
      <c r="A379" s="8" t="s">
        <v>369</v>
      </c>
      <c r="B379" s="9">
        <v>1000</v>
      </c>
      <c r="C379" s="9">
        <v>1000</v>
      </c>
      <c r="D379" s="10">
        <f aca="true" t="shared" si="50" ref="D379:D391">SUM(C379-B379)</f>
        <v>0</v>
      </c>
      <c r="E379" s="11">
        <f t="shared" si="49"/>
        <v>0</v>
      </c>
      <c r="IE379" s="2"/>
      <c r="IF379" s="2"/>
      <c r="IG379" s="2"/>
      <c r="IH379" s="2"/>
      <c r="II379" s="2"/>
      <c r="IJ379" s="2"/>
      <c r="IK379" s="2"/>
      <c r="IL379" s="2"/>
      <c r="IM379" s="2"/>
      <c r="IN379" s="2"/>
      <c r="IO379" s="2"/>
      <c r="IP379" s="2"/>
      <c r="IQ379" s="2"/>
      <c r="IR379" s="2"/>
      <c r="IS379" s="2"/>
      <c r="IT379" s="2"/>
      <c r="IU379" s="2"/>
      <c r="IV379" s="2"/>
    </row>
    <row r="380" spans="1:256" s="1" customFormat="1" ht="18" customHeight="1">
      <c r="A380" s="8" t="s">
        <v>370</v>
      </c>
      <c r="B380" s="9">
        <v>1000</v>
      </c>
      <c r="C380" s="9">
        <v>1000</v>
      </c>
      <c r="D380" s="10">
        <f t="shared" si="50"/>
        <v>0</v>
      </c>
      <c r="E380" s="11">
        <f t="shared" si="49"/>
        <v>0</v>
      </c>
      <c r="IE380" s="2"/>
      <c r="IF380" s="2"/>
      <c r="IG380" s="2"/>
      <c r="IH380" s="2"/>
      <c r="II380" s="2"/>
      <c r="IJ380" s="2"/>
      <c r="IK380" s="2"/>
      <c r="IL380" s="2"/>
      <c r="IM380" s="2"/>
      <c r="IN380" s="2"/>
      <c r="IO380" s="2"/>
      <c r="IP380" s="2"/>
      <c r="IQ380" s="2"/>
      <c r="IR380" s="2"/>
      <c r="IS380" s="2"/>
      <c r="IT380" s="2"/>
      <c r="IU380" s="2"/>
      <c r="IV380" s="2"/>
    </row>
    <row r="381" spans="1:256" s="1" customFormat="1" ht="18" customHeight="1">
      <c r="A381" s="8" t="s">
        <v>371</v>
      </c>
      <c r="B381" s="9">
        <v>1000</v>
      </c>
      <c r="C381" s="9">
        <v>1000</v>
      </c>
      <c r="D381" s="10">
        <f t="shared" si="50"/>
        <v>0</v>
      </c>
      <c r="E381" s="11">
        <f t="shared" si="49"/>
        <v>0</v>
      </c>
      <c r="IE381" s="2"/>
      <c r="IF381" s="2"/>
      <c r="IG381" s="2"/>
      <c r="IH381" s="2"/>
      <c r="II381" s="2"/>
      <c r="IJ381" s="2"/>
      <c r="IK381" s="2"/>
      <c r="IL381" s="2"/>
      <c r="IM381" s="2"/>
      <c r="IN381" s="2"/>
      <c r="IO381" s="2"/>
      <c r="IP381" s="2"/>
      <c r="IQ381" s="2"/>
      <c r="IR381" s="2"/>
      <c r="IS381" s="2"/>
      <c r="IT381" s="2"/>
      <c r="IU381" s="2"/>
      <c r="IV381" s="2"/>
    </row>
    <row r="382" spans="1:256" s="1" customFormat="1" ht="18" customHeight="1">
      <c r="A382" s="8" t="s">
        <v>372</v>
      </c>
      <c r="B382" s="9">
        <f aca="true" t="shared" si="51" ref="B382:B386">SUM(B383)</f>
        <v>2000</v>
      </c>
      <c r="C382" s="9">
        <f aca="true" t="shared" si="52" ref="C382:C385">SUM(C383)</f>
        <v>1485</v>
      </c>
      <c r="D382" s="10">
        <f t="shared" si="50"/>
        <v>-515</v>
      </c>
      <c r="E382" s="11">
        <f t="shared" si="49"/>
        <v>-25.75</v>
      </c>
      <c r="IE382" s="2"/>
      <c r="IF382" s="2"/>
      <c r="IG382" s="2"/>
      <c r="IH382" s="2"/>
      <c r="II382" s="2"/>
      <c r="IJ382" s="2"/>
      <c r="IK382" s="2"/>
      <c r="IL382" s="2"/>
      <c r="IM382" s="2"/>
      <c r="IN382" s="2"/>
      <c r="IO382" s="2"/>
      <c r="IP382" s="2"/>
      <c r="IQ382" s="2"/>
      <c r="IR382" s="2"/>
      <c r="IS382" s="2"/>
      <c r="IT382" s="2"/>
      <c r="IU382" s="2"/>
      <c r="IV382" s="2"/>
    </row>
    <row r="383" spans="1:256" s="1" customFormat="1" ht="18" customHeight="1">
      <c r="A383" s="8" t="s">
        <v>373</v>
      </c>
      <c r="B383" s="9">
        <f t="shared" si="51"/>
        <v>2000</v>
      </c>
      <c r="C383" s="9">
        <f t="shared" si="52"/>
        <v>1485</v>
      </c>
      <c r="D383" s="10">
        <f t="shared" si="50"/>
        <v>-515</v>
      </c>
      <c r="E383" s="11">
        <f t="shared" si="49"/>
        <v>-25.75</v>
      </c>
      <c r="IE383" s="2"/>
      <c r="IF383" s="2"/>
      <c r="IG383" s="2"/>
      <c r="IH383" s="2"/>
      <c r="II383" s="2"/>
      <c r="IJ383" s="2"/>
      <c r="IK383" s="2"/>
      <c r="IL383" s="2"/>
      <c r="IM383" s="2"/>
      <c r="IN383" s="2"/>
      <c r="IO383" s="2"/>
      <c r="IP383" s="2"/>
      <c r="IQ383" s="2"/>
      <c r="IR383" s="2"/>
      <c r="IS383" s="2"/>
      <c r="IT383" s="2"/>
      <c r="IU383" s="2"/>
      <c r="IV383" s="2"/>
    </row>
    <row r="384" spans="1:256" s="1" customFormat="1" ht="18" customHeight="1">
      <c r="A384" s="8" t="s">
        <v>374</v>
      </c>
      <c r="B384" s="9">
        <v>2000</v>
      </c>
      <c r="C384" s="9">
        <v>1485</v>
      </c>
      <c r="D384" s="10">
        <f t="shared" si="50"/>
        <v>-515</v>
      </c>
      <c r="E384" s="11">
        <f t="shared" si="49"/>
        <v>-25.75</v>
      </c>
      <c r="IE384" s="2"/>
      <c r="IF384" s="2"/>
      <c r="IG384" s="2"/>
      <c r="IH384" s="2"/>
      <c r="II384" s="2"/>
      <c r="IJ384" s="2"/>
      <c r="IK384" s="2"/>
      <c r="IL384" s="2"/>
      <c r="IM384" s="2"/>
      <c r="IN384" s="2"/>
      <c r="IO384" s="2"/>
      <c r="IP384" s="2"/>
      <c r="IQ384" s="2"/>
      <c r="IR384" s="2"/>
      <c r="IS384" s="2"/>
      <c r="IT384" s="2"/>
      <c r="IU384" s="2"/>
      <c r="IV384" s="2"/>
    </row>
    <row r="385" spans="1:256" s="1" customFormat="1" ht="18" customHeight="1">
      <c r="A385" s="8" t="s">
        <v>375</v>
      </c>
      <c r="B385" s="9">
        <f t="shared" si="51"/>
        <v>1435</v>
      </c>
      <c r="C385" s="9">
        <f t="shared" si="52"/>
        <v>0</v>
      </c>
      <c r="D385" s="10">
        <f t="shared" si="50"/>
        <v>-1435</v>
      </c>
      <c r="E385" s="11">
        <f t="shared" si="49"/>
        <v>-100</v>
      </c>
      <c r="IE385" s="2"/>
      <c r="IF385" s="2"/>
      <c r="IG385" s="2"/>
      <c r="IH385" s="2"/>
      <c r="II385" s="2"/>
      <c r="IJ385" s="2"/>
      <c r="IK385" s="2"/>
      <c r="IL385" s="2"/>
      <c r="IM385" s="2"/>
      <c r="IN385" s="2"/>
      <c r="IO385" s="2"/>
      <c r="IP385" s="2"/>
      <c r="IQ385" s="2"/>
      <c r="IR385" s="2"/>
      <c r="IS385" s="2"/>
      <c r="IT385" s="2"/>
      <c r="IU385" s="2"/>
      <c r="IV385" s="2"/>
    </row>
    <row r="386" spans="1:256" s="1" customFormat="1" ht="18" customHeight="1">
      <c r="A386" s="8" t="s">
        <v>376</v>
      </c>
      <c r="B386" s="9">
        <f t="shared" si="51"/>
        <v>1435</v>
      </c>
      <c r="C386" s="9"/>
      <c r="D386" s="10">
        <f t="shared" si="50"/>
        <v>-1435</v>
      </c>
      <c r="E386" s="11">
        <f t="shared" si="49"/>
        <v>-100</v>
      </c>
      <c r="IE386" s="2"/>
      <c r="IF386" s="2"/>
      <c r="IG386" s="2"/>
      <c r="IH386" s="2"/>
      <c r="II386" s="2"/>
      <c r="IJ386" s="2"/>
      <c r="IK386" s="2"/>
      <c r="IL386" s="2"/>
      <c r="IM386" s="2"/>
      <c r="IN386" s="2"/>
      <c r="IO386" s="2"/>
      <c r="IP386" s="2"/>
      <c r="IQ386" s="2"/>
      <c r="IR386" s="2"/>
      <c r="IS386" s="2"/>
      <c r="IT386" s="2"/>
      <c r="IU386" s="2"/>
      <c r="IV386" s="2"/>
    </row>
    <row r="387" spans="1:256" s="1" customFormat="1" ht="18" customHeight="1">
      <c r="A387" s="8" t="s">
        <v>377</v>
      </c>
      <c r="B387" s="9">
        <v>1435</v>
      </c>
      <c r="C387" s="9"/>
      <c r="D387" s="10">
        <f t="shared" si="50"/>
        <v>-1435</v>
      </c>
      <c r="E387" s="11">
        <f t="shared" si="49"/>
        <v>-100</v>
      </c>
      <c r="IE387" s="2"/>
      <c r="IF387" s="2"/>
      <c r="IG387" s="2"/>
      <c r="IH387" s="2"/>
      <c r="II387" s="2"/>
      <c r="IJ387" s="2"/>
      <c r="IK387" s="2"/>
      <c r="IL387" s="2"/>
      <c r="IM387" s="2"/>
      <c r="IN387" s="2"/>
      <c r="IO387" s="2"/>
      <c r="IP387" s="2"/>
      <c r="IQ387" s="2"/>
      <c r="IR387" s="2"/>
      <c r="IS387" s="2"/>
      <c r="IT387" s="2"/>
      <c r="IU387" s="2"/>
      <c r="IV387" s="2"/>
    </row>
    <row r="388" spans="1:256" s="1" customFormat="1" ht="18" customHeight="1">
      <c r="A388" s="8" t="s">
        <v>378</v>
      </c>
      <c r="B388" s="9">
        <f>SUM(B389)</f>
        <v>2607</v>
      </c>
      <c r="C388" s="9">
        <f>SUM(C389)</f>
        <v>3723</v>
      </c>
      <c r="D388" s="10">
        <f t="shared" si="50"/>
        <v>1116</v>
      </c>
      <c r="E388" s="11">
        <f t="shared" si="49"/>
        <v>42.8078250863061</v>
      </c>
      <c r="IE388" s="2"/>
      <c r="IF388" s="2"/>
      <c r="IG388" s="2"/>
      <c r="IH388" s="2"/>
      <c r="II388" s="2"/>
      <c r="IJ388" s="2"/>
      <c r="IK388" s="2"/>
      <c r="IL388" s="2"/>
      <c r="IM388" s="2"/>
      <c r="IN388" s="2"/>
      <c r="IO388" s="2"/>
      <c r="IP388" s="2"/>
      <c r="IQ388" s="2"/>
      <c r="IR388" s="2"/>
      <c r="IS388" s="2"/>
      <c r="IT388" s="2"/>
      <c r="IU388" s="2"/>
      <c r="IV388" s="2"/>
    </row>
    <row r="389" spans="1:256" s="1" customFormat="1" ht="18" customHeight="1">
      <c r="A389" s="8" t="s">
        <v>379</v>
      </c>
      <c r="B389" s="9">
        <f>SUM(B390:B391)</f>
        <v>2607</v>
      </c>
      <c r="C389" s="9">
        <f>SUM(C390:C391)</f>
        <v>3723</v>
      </c>
      <c r="D389" s="10">
        <f t="shared" si="50"/>
        <v>1116</v>
      </c>
      <c r="E389" s="11">
        <f t="shared" si="49"/>
        <v>42.8078250863061</v>
      </c>
      <c r="IE389" s="2"/>
      <c r="IF389" s="2"/>
      <c r="IG389" s="2"/>
      <c r="IH389" s="2"/>
      <c r="II389" s="2"/>
      <c r="IJ389" s="2"/>
      <c r="IK389" s="2"/>
      <c r="IL389" s="2"/>
      <c r="IM389" s="2"/>
      <c r="IN389" s="2"/>
      <c r="IO389" s="2"/>
      <c r="IP389" s="2"/>
      <c r="IQ389" s="2"/>
      <c r="IR389" s="2"/>
      <c r="IS389" s="2"/>
      <c r="IT389" s="2"/>
      <c r="IU389" s="2"/>
      <c r="IV389" s="2"/>
    </row>
    <row r="390" spans="1:256" s="1" customFormat="1" ht="18" customHeight="1">
      <c r="A390" s="8" t="s">
        <v>380</v>
      </c>
      <c r="B390" s="9">
        <v>2607</v>
      </c>
      <c r="C390" s="9">
        <v>3723</v>
      </c>
      <c r="D390" s="10">
        <f t="shared" si="50"/>
        <v>1116</v>
      </c>
      <c r="E390" s="11">
        <f t="shared" si="49"/>
        <v>42.8078250863061</v>
      </c>
      <c r="IE390" s="2"/>
      <c r="IF390" s="2"/>
      <c r="IG390" s="2"/>
      <c r="IH390" s="2"/>
      <c r="II390" s="2"/>
      <c r="IJ390" s="2"/>
      <c r="IK390" s="2"/>
      <c r="IL390" s="2"/>
      <c r="IM390" s="2"/>
      <c r="IN390" s="2"/>
      <c r="IO390" s="2"/>
      <c r="IP390" s="2"/>
      <c r="IQ390" s="2"/>
      <c r="IR390" s="2"/>
      <c r="IS390" s="2"/>
      <c r="IT390" s="2"/>
      <c r="IU390" s="2"/>
      <c r="IV390" s="2"/>
    </row>
    <row r="391" spans="1:256" s="1" customFormat="1" ht="18" customHeight="1">
      <c r="A391" s="8" t="s">
        <v>381</v>
      </c>
      <c r="B391" s="9"/>
      <c r="C391" s="9"/>
      <c r="D391" s="10">
        <f t="shared" si="50"/>
        <v>0</v>
      </c>
      <c r="E391" s="11"/>
      <c r="IE391" s="2"/>
      <c r="IF391" s="2"/>
      <c r="IG391" s="2"/>
      <c r="IH391" s="2"/>
      <c r="II391" s="2"/>
      <c r="IJ391" s="2"/>
      <c r="IK391" s="2"/>
      <c r="IL391" s="2"/>
      <c r="IM391" s="2"/>
      <c r="IN391" s="2"/>
      <c r="IO391" s="2"/>
      <c r="IP391" s="2"/>
      <c r="IQ391" s="2"/>
      <c r="IR391" s="2"/>
      <c r="IS391" s="2"/>
      <c r="IT391" s="2"/>
      <c r="IU391" s="2"/>
      <c r="IV391" s="2"/>
    </row>
    <row r="392" spans="239:256" s="1" customFormat="1" ht="21" customHeight="1">
      <c r="IE392" s="2"/>
      <c r="IF392" s="2"/>
      <c r="IG392" s="2"/>
      <c r="IH392" s="2"/>
      <c r="II392" s="2"/>
      <c r="IJ392" s="2"/>
      <c r="IK392" s="2"/>
      <c r="IL392" s="2"/>
      <c r="IM392" s="2"/>
      <c r="IN392" s="2"/>
      <c r="IO392" s="2"/>
      <c r="IP392" s="2"/>
      <c r="IQ392" s="2"/>
      <c r="IR392" s="2"/>
      <c r="IS392" s="2"/>
      <c r="IT392" s="2"/>
      <c r="IU392" s="2"/>
      <c r="IV392" s="2"/>
    </row>
    <row r="393" spans="239:256" s="1" customFormat="1" ht="21" customHeight="1">
      <c r="IE393" s="2"/>
      <c r="IF393" s="2"/>
      <c r="IG393" s="2"/>
      <c r="IH393" s="2"/>
      <c r="II393" s="2"/>
      <c r="IJ393" s="2"/>
      <c r="IK393" s="2"/>
      <c r="IL393" s="2"/>
      <c r="IM393" s="2"/>
      <c r="IN393" s="2"/>
      <c r="IO393" s="2"/>
      <c r="IP393" s="2"/>
      <c r="IQ393" s="2"/>
      <c r="IR393" s="2"/>
      <c r="IS393" s="2"/>
      <c r="IT393" s="2"/>
      <c r="IU393" s="2"/>
      <c r="IV393" s="2"/>
    </row>
    <row r="394" spans="239:256" s="1" customFormat="1" ht="21" customHeight="1">
      <c r="IE394" s="2"/>
      <c r="IF394" s="2"/>
      <c r="IG394" s="2"/>
      <c r="IH394" s="2"/>
      <c r="II394" s="2"/>
      <c r="IJ394" s="2"/>
      <c r="IK394" s="2"/>
      <c r="IL394" s="2"/>
      <c r="IM394" s="2"/>
      <c r="IN394" s="2"/>
      <c r="IO394" s="2"/>
      <c r="IP394" s="2"/>
      <c r="IQ394" s="2"/>
      <c r="IR394" s="2"/>
      <c r="IS394" s="2"/>
      <c r="IT394" s="2"/>
      <c r="IU394" s="2"/>
      <c r="IV394" s="2"/>
    </row>
    <row r="395" spans="239:256" s="1" customFormat="1" ht="21" customHeight="1">
      <c r="IE395" s="2"/>
      <c r="IF395" s="2"/>
      <c r="IG395" s="2"/>
      <c r="IH395" s="2"/>
      <c r="II395" s="2"/>
      <c r="IJ395" s="2"/>
      <c r="IK395" s="2"/>
      <c r="IL395" s="2"/>
      <c r="IM395" s="2"/>
      <c r="IN395" s="2"/>
      <c r="IO395" s="2"/>
      <c r="IP395" s="2"/>
      <c r="IQ395" s="2"/>
      <c r="IR395" s="2"/>
      <c r="IS395" s="2"/>
      <c r="IT395" s="2"/>
      <c r="IU395" s="2"/>
      <c r="IV395" s="2"/>
    </row>
    <row r="396" spans="239:256" s="1" customFormat="1" ht="21" customHeight="1">
      <c r="IE396" s="2"/>
      <c r="IF396" s="2"/>
      <c r="IG396" s="2"/>
      <c r="IH396" s="2"/>
      <c r="II396" s="2"/>
      <c r="IJ396" s="2"/>
      <c r="IK396" s="2"/>
      <c r="IL396" s="2"/>
      <c r="IM396" s="2"/>
      <c r="IN396" s="2"/>
      <c r="IO396" s="2"/>
      <c r="IP396" s="2"/>
      <c r="IQ396" s="2"/>
      <c r="IR396" s="2"/>
      <c r="IS396" s="2"/>
      <c r="IT396" s="2"/>
      <c r="IU396" s="2"/>
      <c r="IV396" s="2"/>
    </row>
    <row r="397" spans="239:256" s="1" customFormat="1" ht="21" customHeight="1">
      <c r="IE397" s="2"/>
      <c r="IF397" s="2"/>
      <c r="IG397" s="2"/>
      <c r="IH397" s="2"/>
      <c r="II397" s="2"/>
      <c r="IJ397" s="2"/>
      <c r="IK397" s="2"/>
      <c r="IL397" s="2"/>
      <c r="IM397" s="2"/>
      <c r="IN397" s="2"/>
      <c r="IO397" s="2"/>
      <c r="IP397" s="2"/>
      <c r="IQ397" s="2"/>
      <c r="IR397" s="2"/>
      <c r="IS397" s="2"/>
      <c r="IT397" s="2"/>
      <c r="IU397" s="2"/>
      <c r="IV397" s="2"/>
    </row>
    <row r="398" spans="239:256" s="1" customFormat="1" ht="21" customHeight="1">
      <c r="IE398" s="2"/>
      <c r="IF398" s="2"/>
      <c r="IG398" s="2"/>
      <c r="IH398" s="2"/>
      <c r="II398" s="2"/>
      <c r="IJ398" s="2"/>
      <c r="IK398" s="2"/>
      <c r="IL398" s="2"/>
      <c r="IM398" s="2"/>
      <c r="IN398" s="2"/>
      <c r="IO398" s="2"/>
      <c r="IP398" s="2"/>
      <c r="IQ398" s="2"/>
      <c r="IR398" s="2"/>
      <c r="IS398" s="2"/>
      <c r="IT398" s="2"/>
      <c r="IU398" s="2"/>
      <c r="IV398" s="2"/>
    </row>
    <row r="399" spans="239:256" s="1" customFormat="1" ht="21" customHeight="1">
      <c r="IE399" s="2"/>
      <c r="IF399" s="2"/>
      <c r="IG399" s="2"/>
      <c r="IH399" s="2"/>
      <c r="II399" s="2"/>
      <c r="IJ399" s="2"/>
      <c r="IK399" s="2"/>
      <c r="IL399" s="2"/>
      <c r="IM399" s="2"/>
      <c r="IN399" s="2"/>
      <c r="IO399" s="2"/>
      <c r="IP399" s="2"/>
      <c r="IQ399" s="2"/>
      <c r="IR399" s="2"/>
      <c r="IS399" s="2"/>
      <c r="IT399" s="2"/>
      <c r="IU399" s="2"/>
      <c r="IV399" s="2"/>
    </row>
    <row r="400" spans="239:256" s="1" customFormat="1" ht="21" customHeight="1">
      <c r="IE400" s="2"/>
      <c r="IF400" s="2"/>
      <c r="IG400" s="2"/>
      <c r="IH400" s="2"/>
      <c r="II400" s="2"/>
      <c r="IJ400" s="2"/>
      <c r="IK400" s="2"/>
      <c r="IL400" s="2"/>
      <c r="IM400" s="2"/>
      <c r="IN400" s="2"/>
      <c r="IO400" s="2"/>
      <c r="IP400" s="2"/>
      <c r="IQ400" s="2"/>
      <c r="IR400" s="2"/>
      <c r="IS400" s="2"/>
      <c r="IT400" s="2"/>
      <c r="IU400" s="2"/>
      <c r="IV400" s="2"/>
    </row>
    <row r="401" spans="239:256" s="1" customFormat="1" ht="21" customHeight="1">
      <c r="IE401" s="2"/>
      <c r="IF401" s="2"/>
      <c r="IG401" s="2"/>
      <c r="IH401" s="2"/>
      <c r="II401" s="2"/>
      <c r="IJ401" s="2"/>
      <c r="IK401" s="2"/>
      <c r="IL401" s="2"/>
      <c r="IM401" s="2"/>
      <c r="IN401" s="2"/>
      <c r="IO401" s="2"/>
      <c r="IP401" s="2"/>
      <c r="IQ401" s="2"/>
      <c r="IR401" s="2"/>
      <c r="IS401" s="2"/>
      <c r="IT401" s="2"/>
      <c r="IU401" s="2"/>
      <c r="IV401" s="2"/>
    </row>
    <row r="402" spans="239:256" s="1" customFormat="1" ht="21" customHeight="1">
      <c r="IE402" s="2"/>
      <c r="IF402" s="2"/>
      <c r="IG402" s="2"/>
      <c r="IH402" s="2"/>
      <c r="II402" s="2"/>
      <c r="IJ402" s="2"/>
      <c r="IK402" s="2"/>
      <c r="IL402" s="2"/>
      <c r="IM402" s="2"/>
      <c r="IN402" s="2"/>
      <c r="IO402" s="2"/>
      <c r="IP402" s="2"/>
      <c r="IQ402" s="2"/>
      <c r="IR402" s="2"/>
      <c r="IS402" s="2"/>
      <c r="IT402" s="2"/>
      <c r="IU402" s="2"/>
      <c r="IV402" s="2"/>
    </row>
    <row r="403" spans="239:256" s="1" customFormat="1" ht="21" customHeight="1">
      <c r="IE403" s="2"/>
      <c r="IF403" s="2"/>
      <c r="IG403" s="2"/>
      <c r="IH403" s="2"/>
      <c r="II403" s="2"/>
      <c r="IJ403" s="2"/>
      <c r="IK403" s="2"/>
      <c r="IL403" s="2"/>
      <c r="IM403" s="2"/>
      <c r="IN403" s="2"/>
      <c r="IO403" s="2"/>
      <c r="IP403" s="2"/>
      <c r="IQ403" s="2"/>
      <c r="IR403" s="2"/>
      <c r="IS403" s="2"/>
      <c r="IT403" s="2"/>
      <c r="IU403" s="2"/>
      <c r="IV403" s="2"/>
    </row>
    <row r="404" spans="239:256" s="1" customFormat="1" ht="21" customHeight="1">
      <c r="IE404" s="2"/>
      <c r="IF404" s="2"/>
      <c r="IG404" s="2"/>
      <c r="IH404" s="2"/>
      <c r="II404" s="2"/>
      <c r="IJ404" s="2"/>
      <c r="IK404" s="2"/>
      <c r="IL404" s="2"/>
      <c r="IM404" s="2"/>
      <c r="IN404" s="2"/>
      <c r="IO404" s="2"/>
      <c r="IP404" s="2"/>
      <c r="IQ404" s="2"/>
      <c r="IR404" s="2"/>
      <c r="IS404" s="2"/>
      <c r="IT404" s="2"/>
      <c r="IU404" s="2"/>
      <c r="IV404" s="2"/>
    </row>
    <row r="405" spans="239:256" s="1" customFormat="1" ht="21" customHeight="1">
      <c r="IE405" s="2"/>
      <c r="IF405" s="2"/>
      <c r="IG405" s="2"/>
      <c r="IH405" s="2"/>
      <c r="II405" s="2"/>
      <c r="IJ405" s="2"/>
      <c r="IK405" s="2"/>
      <c r="IL405" s="2"/>
      <c r="IM405" s="2"/>
      <c r="IN405" s="2"/>
      <c r="IO405" s="2"/>
      <c r="IP405" s="2"/>
      <c r="IQ405" s="2"/>
      <c r="IR405" s="2"/>
      <c r="IS405" s="2"/>
      <c r="IT405" s="2"/>
      <c r="IU405" s="2"/>
      <c r="IV405" s="2"/>
    </row>
    <row r="406" spans="239:256" s="1" customFormat="1" ht="21" customHeight="1">
      <c r="IE406" s="2"/>
      <c r="IF406" s="2"/>
      <c r="IG406" s="2"/>
      <c r="IH406" s="2"/>
      <c r="II406" s="2"/>
      <c r="IJ406" s="2"/>
      <c r="IK406" s="2"/>
      <c r="IL406" s="2"/>
      <c r="IM406" s="2"/>
      <c r="IN406" s="2"/>
      <c r="IO406" s="2"/>
      <c r="IP406" s="2"/>
      <c r="IQ406" s="2"/>
      <c r="IR406" s="2"/>
      <c r="IS406" s="2"/>
      <c r="IT406" s="2"/>
      <c r="IU406" s="2"/>
      <c r="IV406" s="2"/>
    </row>
    <row r="407" spans="239:256" s="1" customFormat="1" ht="21" customHeight="1">
      <c r="IE407" s="2"/>
      <c r="IF407" s="2"/>
      <c r="IG407" s="2"/>
      <c r="IH407" s="2"/>
      <c r="II407" s="2"/>
      <c r="IJ407" s="2"/>
      <c r="IK407" s="2"/>
      <c r="IL407" s="2"/>
      <c r="IM407" s="2"/>
      <c r="IN407" s="2"/>
      <c r="IO407" s="2"/>
      <c r="IP407" s="2"/>
      <c r="IQ407" s="2"/>
      <c r="IR407" s="2"/>
      <c r="IS407" s="2"/>
      <c r="IT407" s="2"/>
      <c r="IU407" s="2"/>
      <c r="IV407" s="2"/>
    </row>
    <row r="408" spans="239:256" s="1" customFormat="1" ht="21" customHeight="1">
      <c r="IE408" s="2"/>
      <c r="IF408" s="2"/>
      <c r="IG408" s="2"/>
      <c r="IH408" s="2"/>
      <c r="II408" s="2"/>
      <c r="IJ408" s="2"/>
      <c r="IK408" s="2"/>
      <c r="IL408" s="2"/>
      <c r="IM408" s="2"/>
      <c r="IN408" s="2"/>
      <c r="IO408" s="2"/>
      <c r="IP408" s="2"/>
      <c r="IQ408" s="2"/>
      <c r="IR408" s="2"/>
      <c r="IS408" s="2"/>
      <c r="IT408" s="2"/>
      <c r="IU408" s="2"/>
      <c r="IV408" s="2"/>
    </row>
    <row r="409" spans="239:256" s="1" customFormat="1" ht="21" customHeight="1">
      <c r="IE409" s="2"/>
      <c r="IF409" s="2"/>
      <c r="IG409" s="2"/>
      <c r="IH409" s="2"/>
      <c r="II409" s="2"/>
      <c r="IJ409" s="2"/>
      <c r="IK409" s="2"/>
      <c r="IL409" s="2"/>
      <c r="IM409" s="2"/>
      <c r="IN409" s="2"/>
      <c r="IO409" s="2"/>
      <c r="IP409" s="2"/>
      <c r="IQ409" s="2"/>
      <c r="IR409" s="2"/>
      <c r="IS409" s="2"/>
      <c r="IT409" s="2"/>
      <c r="IU409" s="2"/>
      <c r="IV409" s="2"/>
    </row>
    <row r="410" spans="239:256" s="1" customFormat="1" ht="21" customHeight="1">
      <c r="IE410" s="2"/>
      <c r="IF410" s="2"/>
      <c r="IG410" s="2"/>
      <c r="IH410" s="2"/>
      <c r="II410" s="2"/>
      <c r="IJ410" s="2"/>
      <c r="IK410" s="2"/>
      <c r="IL410" s="2"/>
      <c r="IM410" s="2"/>
      <c r="IN410" s="2"/>
      <c r="IO410" s="2"/>
      <c r="IP410" s="2"/>
      <c r="IQ410" s="2"/>
      <c r="IR410" s="2"/>
      <c r="IS410" s="2"/>
      <c r="IT410" s="2"/>
      <c r="IU410" s="2"/>
      <c r="IV410" s="2"/>
    </row>
    <row r="411" spans="239:256" s="1" customFormat="1" ht="21" customHeight="1">
      <c r="IE411" s="2"/>
      <c r="IF411" s="2"/>
      <c r="IG411" s="2"/>
      <c r="IH411" s="2"/>
      <c r="II411" s="2"/>
      <c r="IJ411" s="2"/>
      <c r="IK411" s="2"/>
      <c r="IL411" s="2"/>
      <c r="IM411" s="2"/>
      <c r="IN411" s="2"/>
      <c r="IO411" s="2"/>
      <c r="IP411" s="2"/>
      <c r="IQ411" s="2"/>
      <c r="IR411" s="2"/>
      <c r="IS411" s="2"/>
      <c r="IT411" s="2"/>
      <c r="IU411" s="2"/>
      <c r="IV411" s="2"/>
    </row>
    <row r="412" spans="239:256" s="1" customFormat="1" ht="21" customHeight="1">
      <c r="IE412" s="2"/>
      <c r="IF412" s="2"/>
      <c r="IG412" s="2"/>
      <c r="IH412" s="2"/>
      <c r="II412" s="2"/>
      <c r="IJ412" s="2"/>
      <c r="IK412" s="2"/>
      <c r="IL412" s="2"/>
      <c r="IM412" s="2"/>
      <c r="IN412" s="2"/>
      <c r="IO412" s="2"/>
      <c r="IP412" s="2"/>
      <c r="IQ412" s="2"/>
      <c r="IR412" s="2"/>
      <c r="IS412" s="2"/>
      <c r="IT412" s="2"/>
      <c r="IU412" s="2"/>
      <c r="IV412" s="2"/>
    </row>
    <row r="413" spans="239:256" s="1" customFormat="1" ht="21" customHeight="1">
      <c r="IE413" s="2"/>
      <c r="IF413" s="2"/>
      <c r="IG413" s="2"/>
      <c r="IH413" s="2"/>
      <c r="II413" s="2"/>
      <c r="IJ413" s="2"/>
      <c r="IK413" s="2"/>
      <c r="IL413" s="2"/>
      <c r="IM413" s="2"/>
      <c r="IN413" s="2"/>
      <c r="IO413" s="2"/>
      <c r="IP413" s="2"/>
      <c r="IQ413" s="2"/>
      <c r="IR413" s="2"/>
      <c r="IS413" s="2"/>
      <c r="IT413" s="2"/>
      <c r="IU413" s="2"/>
      <c r="IV413" s="2"/>
    </row>
    <row r="414" spans="239:256" s="1" customFormat="1" ht="21" customHeight="1">
      <c r="IE414" s="2"/>
      <c r="IF414" s="2"/>
      <c r="IG414" s="2"/>
      <c r="IH414" s="2"/>
      <c r="II414" s="2"/>
      <c r="IJ414" s="2"/>
      <c r="IK414" s="2"/>
      <c r="IL414" s="2"/>
      <c r="IM414" s="2"/>
      <c r="IN414" s="2"/>
      <c r="IO414" s="2"/>
      <c r="IP414" s="2"/>
      <c r="IQ414" s="2"/>
      <c r="IR414" s="2"/>
      <c r="IS414" s="2"/>
      <c r="IT414" s="2"/>
      <c r="IU414" s="2"/>
      <c r="IV414" s="2"/>
    </row>
    <row r="415" spans="239:256" s="1" customFormat="1" ht="21" customHeight="1">
      <c r="IE415" s="2"/>
      <c r="IF415" s="2"/>
      <c r="IG415" s="2"/>
      <c r="IH415" s="2"/>
      <c r="II415" s="2"/>
      <c r="IJ415" s="2"/>
      <c r="IK415" s="2"/>
      <c r="IL415" s="2"/>
      <c r="IM415" s="2"/>
      <c r="IN415" s="2"/>
      <c r="IO415" s="2"/>
      <c r="IP415" s="2"/>
      <c r="IQ415" s="2"/>
      <c r="IR415" s="2"/>
      <c r="IS415" s="2"/>
      <c r="IT415" s="2"/>
      <c r="IU415" s="2"/>
      <c r="IV415" s="2"/>
    </row>
    <row r="416" spans="239:256" s="1" customFormat="1" ht="21" customHeight="1">
      <c r="IE416" s="2"/>
      <c r="IF416" s="2"/>
      <c r="IG416" s="2"/>
      <c r="IH416" s="2"/>
      <c r="II416" s="2"/>
      <c r="IJ416" s="2"/>
      <c r="IK416" s="2"/>
      <c r="IL416" s="2"/>
      <c r="IM416" s="2"/>
      <c r="IN416" s="2"/>
      <c r="IO416" s="2"/>
      <c r="IP416" s="2"/>
      <c r="IQ416" s="2"/>
      <c r="IR416" s="2"/>
      <c r="IS416" s="2"/>
      <c r="IT416" s="2"/>
      <c r="IU416" s="2"/>
      <c r="IV416" s="2"/>
    </row>
    <row r="417" spans="239:256" s="1" customFormat="1" ht="21" customHeight="1">
      <c r="IE417" s="2"/>
      <c r="IF417" s="2"/>
      <c r="IG417" s="2"/>
      <c r="IH417" s="2"/>
      <c r="II417" s="2"/>
      <c r="IJ417" s="2"/>
      <c r="IK417" s="2"/>
      <c r="IL417" s="2"/>
      <c r="IM417" s="2"/>
      <c r="IN417" s="2"/>
      <c r="IO417" s="2"/>
      <c r="IP417" s="2"/>
      <c r="IQ417" s="2"/>
      <c r="IR417" s="2"/>
      <c r="IS417" s="2"/>
      <c r="IT417" s="2"/>
      <c r="IU417" s="2"/>
      <c r="IV417" s="2"/>
    </row>
    <row r="418" spans="239:256" s="1" customFormat="1" ht="21" customHeight="1">
      <c r="IE418" s="2"/>
      <c r="IF418" s="2"/>
      <c r="IG418" s="2"/>
      <c r="IH418" s="2"/>
      <c r="II418" s="2"/>
      <c r="IJ418" s="2"/>
      <c r="IK418" s="2"/>
      <c r="IL418" s="2"/>
      <c r="IM418" s="2"/>
      <c r="IN418" s="2"/>
      <c r="IO418" s="2"/>
      <c r="IP418" s="2"/>
      <c r="IQ418" s="2"/>
      <c r="IR418" s="2"/>
      <c r="IS418" s="2"/>
      <c r="IT418" s="2"/>
      <c r="IU418" s="2"/>
      <c r="IV418" s="2"/>
    </row>
    <row r="419" spans="239:256" s="1" customFormat="1" ht="21" customHeight="1">
      <c r="IE419" s="2"/>
      <c r="IF419" s="2"/>
      <c r="IG419" s="2"/>
      <c r="IH419" s="2"/>
      <c r="II419" s="2"/>
      <c r="IJ419" s="2"/>
      <c r="IK419" s="2"/>
      <c r="IL419" s="2"/>
      <c r="IM419" s="2"/>
      <c r="IN419" s="2"/>
      <c r="IO419" s="2"/>
      <c r="IP419" s="2"/>
      <c r="IQ419" s="2"/>
      <c r="IR419" s="2"/>
      <c r="IS419" s="2"/>
      <c r="IT419" s="2"/>
      <c r="IU419" s="2"/>
      <c r="IV419" s="2"/>
    </row>
    <row r="420" spans="239:256" s="1" customFormat="1" ht="21" customHeight="1">
      <c r="IE420" s="2"/>
      <c r="IF420" s="2"/>
      <c r="IG420" s="2"/>
      <c r="IH420" s="2"/>
      <c r="II420" s="2"/>
      <c r="IJ420" s="2"/>
      <c r="IK420" s="2"/>
      <c r="IL420" s="2"/>
      <c r="IM420" s="2"/>
      <c r="IN420" s="2"/>
      <c r="IO420" s="2"/>
      <c r="IP420" s="2"/>
      <c r="IQ420" s="2"/>
      <c r="IR420" s="2"/>
      <c r="IS420" s="2"/>
      <c r="IT420" s="2"/>
      <c r="IU420" s="2"/>
      <c r="IV420" s="2"/>
    </row>
    <row r="421" spans="239:256" s="1" customFormat="1" ht="21" customHeight="1">
      <c r="IE421" s="2"/>
      <c r="IF421" s="2"/>
      <c r="IG421" s="2"/>
      <c r="IH421" s="2"/>
      <c r="II421" s="2"/>
      <c r="IJ421" s="2"/>
      <c r="IK421" s="2"/>
      <c r="IL421" s="2"/>
      <c r="IM421" s="2"/>
      <c r="IN421" s="2"/>
      <c r="IO421" s="2"/>
      <c r="IP421" s="2"/>
      <c r="IQ421" s="2"/>
      <c r="IR421" s="2"/>
      <c r="IS421" s="2"/>
      <c r="IT421" s="2"/>
      <c r="IU421" s="2"/>
      <c r="IV421" s="2"/>
    </row>
    <row r="422" spans="239:256" s="1" customFormat="1" ht="21" customHeight="1">
      <c r="IE422" s="2"/>
      <c r="IF422" s="2"/>
      <c r="IG422" s="2"/>
      <c r="IH422" s="2"/>
      <c r="II422" s="2"/>
      <c r="IJ422" s="2"/>
      <c r="IK422" s="2"/>
      <c r="IL422" s="2"/>
      <c r="IM422" s="2"/>
      <c r="IN422" s="2"/>
      <c r="IO422" s="2"/>
      <c r="IP422" s="2"/>
      <c r="IQ422" s="2"/>
      <c r="IR422" s="2"/>
      <c r="IS422" s="2"/>
      <c r="IT422" s="2"/>
      <c r="IU422" s="2"/>
      <c r="IV422" s="2"/>
    </row>
    <row r="423" spans="239:256" s="1" customFormat="1" ht="21" customHeight="1">
      <c r="IE423" s="2"/>
      <c r="IF423" s="2"/>
      <c r="IG423" s="2"/>
      <c r="IH423" s="2"/>
      <c r="II423" s="2"/>
      <c r="IJ423" s="2"/>
      <c r="IK423" s="2"/>
      <c r="IL423" s="2"/>
      <c r="IM423" s="2"/>
      <c r="IN423" s="2"/>
      <c r="IO423" s="2"/>
      <c r="IP423" s="2"/>
      <c r="IQ423" s="2"/>
      <c r="IR423" s="2"/>
      <c r="IS423" s="2"/>
      <c r="IT423" s="2"/>
      <c r="IU423" s="2"/>
      <c r="IV423" s="2"/>
    </row>
    <row r="424" spans="239:256" s="1" customFormat="1" ht="21" customHeight="1">
      <c r="IE424" s="2"/>
      <c r="IF424" s="2"/>
      <c r="IG424" s="2"/>
      <c r="IH424" s="2"/>
      <c r="II424" s="2"/>
      <c r="IJ424" s="2"/>
      <c r="IK424" s="2"/>
      <c r="IL424" s="2"/>
      <c r="IM424" s="2"/>
      <c r="IN424" s="2"/>
      <c r="IO424" s="2"/>
      <c r="IP424" s="2"/>
      <c r="IQ424" s="2"/>
      <c r="IR424" s="2"/>
      <c r="IS424" s="2"/>
      <c r="IT424" s="2"/>
      <c r="IU424" s="2"/>
      <c r="IV424" s="2"/>
    </row>
    <row r="425" spans="239:256" s="1" customFormat="1" ht="21" customHeight="1">
      <c r="IE425" s="2"/>
      <c r="IF425" s="2"/>
      <c r="IG425" s="2"/>
      <c r="IH425" s="2"/>
      <c r="II425" s="2"/>
      <c r="IJ425" s="2"/>
      <c r="IK425" s="2"/>
      <c r="IL425" s="2"/>
      <c r="IM425" s="2"/>
      <c r="IN425" s="2"/>
      <c r="IO425" s="2"/>
      <c r="IP425" s="2"/>
      <c r="IQ425" s="2"/>
      <c r="IR425" s="2"/>
      <c r="IS425" s="2"/>
      <c r="IT425" s="2"/>
      <c r="IU425" s="2"/>
      <c r="IV425" s="2"/>
    </row>
    <row r="426" spans="239:256" s="1" customFormat="1" ht="21" customHeight="1">
      <c r="IE426" s="2"/>
      <c r="IF426" s="2"/>
      <c r="IG426" s="2"/>
      <c r="IH426" s="2"/>
      <c r="II426" s="2"/>
      <c r="IJ426" s="2"/>
      <c r="IK426" s="2"/>
      <c r="IL426" s="2"/>
      <c r="IM426" s="2"/>
      <c r="IN426" s="2"/>
      <c r="IO426" s="2"/>
      <c r="IP426" s="2"/>
      <c r="IQ426" s="2"/>
      <c r="IR426" s="2"/>
      <c r="IS426" s="2"/>
      <c r="IT426" s="2"/>
      <c r="IU426" s="2"/>
      <c r="IV426" s="2"/>
    </row>
    <row r="427" spans="239:256" s="1" customFormat="1" ht="21" customHeight="1">
      <c r="IE427" s="2"/>
      <c r="IF427" s="2"/>
      <c r="IG427" s="2"/>
      <c r="IH427" s="2"/>
      <c r="II427" s="2"/>
      <c r="IJ427" s="2"/>
      <c r="IK427" s="2"/>
      <c r="IL427" s="2"/>
      <c r="IM427" s="2"/>
      <c r="IN427" s="2"/>
      <c r="IO427" s="2"/>
      <c r="IP427" s="2"/>
      <c r="IQ427" s="2"/>
      <c r="IR427" s="2"/>
      <c r="IS427" s="2"/>
      <c r="IT427" s="2"/>
      <c r="IU427" s="2"/>
      <c r="IV427" s="2"/>
    </row>
    <row r="428" spans="239:256" s="1" customFormat="1" ht="21" customHeight="1">
      <c r="IE428" s="2"/>
      <c r="IF428" s="2"/>
      <c r="IG428" s="2"/>
      <c r="IH428" s="2"/>
      <c r="II428" s="2"/>
      <c r="IJ428" s="2"/>
      <c r="IK428" s="2"/>
      <c r="IL428" s="2"/>
      <c r="IM428" s="2"/>
      <c r="IN428" s="2"/>
      <c r="IO428" s="2"/>
      <c r="IP428" s="2"/>
      <c r="IQ428" s="2"/>
      <c r="IR428" s="2"/>
      <c r="IS428" s="2"/>
      <c r="IT428" s="2"/>
      <c r="IU428" s="2"/>
      <c r="IV428" s="2"/>
    </row>
    <row r="429" spans="239:256" s="1" customFormat="1" ht="21" customHeight="1">
      <c r="IE429" s="2"/>
      <c r="IF429" s="2"/>
      <c r="IG429" s="2"/>
      <c r="IH429" s="2"/>
      <c r="II429" s="2"/>
      <c r="IJ429" s="2"/>
      <c r="IK429" s="2"/>
      <c r="IL429" s="2"/>
      <c r="IM429" s="2"/>
      <c r="IN429" s="2"/>
      <c r="IO429" s="2"/>
      <c r="IP429" s="2"/>
      <c r="IQ429" s="2"/>
      <c r="IR429" s="2"/>
      <c r="IS429" s="2"/>
      <c r="IT429" s="2"/>
      <c r="IU429" s="2"/>
      <c r="IV429" s="2"/>
    </row>
    <row r="430" spans="239:256" s="1" customFormat="1" ht="21" customHeight="1">
      <c r="IE430" s="2"/>
      <c r="IF430" s="2"/>
      <c r="IG430" s="2"/>
      <c r="IH430" s="2"/>
      <c r="II430" s="2"/>
      <c r="IJ430" s="2"/>
      <c r="IK430" s="2"/>
      <c r="IL430" s="2"/>
      <c r="IM430" s="2"/>
      <c r="IN430" s="2"/>
      <c r="IO430" s="2"/>
      <c r="IP430" s="2"/>
      <c r="IQ430" s="2"/>
      <c r="IR430" s="2"/>
      <c r="IS430" s="2"/>
      <c r="IT430" s="2"/>
      <c r="IU430" s="2"/>
      <c r="IV430" s="2"/>
    </row>
    <row r="431" spans="239:256" s="1" customFormat="1" ht="21" customHeight="1">
      <c r="IE431" s="2"/>
      <c r="IF431" s="2"/>
      <c r="IG431" s="2"/>
      <c r="IH431" s="2"/>
      <c r="II431" s="2"/>
      <c r="IJ431" s="2"/>
      <c r="IK431" s="2"/>
      <c r="IL431" s="2"/>
      <c r="IM431" s="2"/>
      <c r="IN431" s="2"/>
      <c r="IO431" s="2"/>
      <c r="IP431" s="2"/>
      <c r="IQ431" s="2"/>
      <c r="IR431" s="2"/>
      <c r="IS431" s="2"/>
      <c r="IT431" s="2"/>
      <c r="IU431" s="2"/>
      <c r="IV431" s="2"/>
    </row>
    <row r="432" spans="239:256" s="1" customFormat="1" ht="21" customHeight="1">
      <c r="IE432" s="2"/>
      <c r="IF432" s="2"/>
      <c r="IG432" s="2"/>
      <c r="IH432" s="2"/>
      <c r="II432" s="2"/>
      <c r="IJ432" s="2"/>
      <c r="IK432" s="2"/>
      <c r="IL432" s="2"/>
      <c r="IM432" s="2"/>
      <c r="IN432" s="2"/>
      <c r="IO432" s="2"/>
      <c r="IP432" s="2"/>
      <c r="IQ432" s="2"/>
      <c r="IR432" s="2"/>
      <c r="IS432" s="2"/>
      <c r="IT432" s="2"/>
      <c r="IU432" s="2"/>
      <c r="IV432" s="2"/>
    </row>
    <row r="433" spans="239:256" s="1" customFormat="1" ht="21" customHeight="1">
      <c r="IE433" s="2"/>
      <c r="IF433" s="2"/>
      <c r="IG433" s="2"/>
      <c r="IH433" s="2"/>
      <c r="II433" s="2"/>
      <c r="IJ433" s="2"/>
      <c r="IK433" s="2"/>
      <c r="IL433" s="2"/>
      <c r="IM433" s="2"/>
      <c r="IN433" s="2"/>
      <c r="IO433" s="2"/>
      <c r="IP433" s="2"/>
      <c r="IQ433" s="2"/>
      <c r="IR433" s="2"/>
      <c r="IS433" s="2"/>
      <c r="IT433" s="2"/>
      <c r="IU433" s="2"/>
      <c r="IV433" s="2"/>
    </row>
    <row r="434" spans="239:256" s="1" customFormat="1" ht="21" customHeight="1">
      <c r="IE434" s="2"/>
      <c r="IF434" s="2"/>
      <c r="IG434" s="2"/>
      <c r="IH434" s="2"/>
      <c r="II434" s="2"/>
      <c r="IJ434" s="2"/>
      <c r="IK434" s="2"/>
      <c r="IL434" s="2"/>
      <c r="IM434" s="2"/>
      <c r="IN434" s="2"/>
      <c r="IO434" s="2"/>
      <c r="IP434" s="2"/>
      <c r="IQ434" s="2"/>
      <c r="IR434" s="2"/>
      <c r="IS434" s="2"/>
      <c r="IT434" s="2"/>
      <c r="IU434" s="2"/>
      <c r="IV434" s="2"/>
    </row>
    <row r="435" spans="239:256" s="1" customFormat="1" ht="21" customHeight="1">
      <c r="IE435" s="2"/>
      <c r="IF435" s="2"/>
      <c r="IG435" s="2"/>
      <c r="IH435" s="2"/>
      <c r="II435" s="2"/>
      <c r="IJ435" s="2"/>
      <c r="IK435" s="2"/>
      <c r="IL435" s="2"/>
      <c r="IM435" s="2"/>
      <c r="IN435" s="2"/>
      <c r="IO435" s="2"/>
      <c r="IP435" s="2"/>
      <c r="IQ435" s="2"/>
      <c r="IR435" s="2"/>
      <c r="IS435" s="2"/>
      <c r="IT435" s="2"/>
      <c r="IU435" s="2"/>
      <c r="IV435" s="2"/>
    </row>
    <row r="436" spans="239:256" s="1" customFormat="1" ht="21" customHeight="1">
      <c r="IE436" s="2"/>
      <c r="IF436" s="2"/>
      <c r="IG436" s="2"/>
      <c r="IH436" s="2"/>
      <c r="II436" s="2"/>
      <c r="IJ436" s="2"/>
      <c r="IK436" s="2"/>
      <c r="IL436" s="2"/>
      <c r="IM436" s="2"/>
      <c r="IN436" s="2"/>
      <c r="IO436" s="2"/>
      <c r="IP436" s="2"/>
      <c r="IQ436" s="2"/>
      <c r="IR436" s="2"/>
      <c r="IS436" s="2"/>
      <c r="IT436" s="2"/>
      <c r="IU436" s="2"/>
      <c r="IV436" s="2"/>
    </row>
    <row r="437" spans="239:256" s="1" customFormat="1" ht="21" customHeight="1">
      <c r="IE437" s="2"/>
      <c r="IF437" s="2"/>
      <c r="IG437" s="2"/>
      <c r="IH437" s="2"/>
      <c r="II437" s="2"/>
      <c r="IJ437" s="2"/>
      <c r="IK437" s="2"/>
      <c r="IL437" s="2"/>
      <c r="IM437" s="2"/>
      <c r="IN437" s="2"/>
      <c r="IO437" s="2"/>
      <c r="IP437" s="2"/>
      <c r="IQ437" s="2"/>
      <c r="IR437" s="2"/>
      <c r="IS437" s="2"/>
      <c r="IT437" s="2"/>
      <c r="IU437" s="2"/>
      <c r="IV437" s="2"/>
    </row>
    <row r="438" spans="239:256" s="1" customFormat="1" ht="21" customHeight="1">
      <c r="IE438" s="2"/>
      <c r="IF438" s="2"/>
      <c r="IG438" s="2"/>
      <c r="IH438" s="2"/>
      <c r="II438" s="2"/>
      <c r="IJ438" s="2"/>
      <c r="IK438" s="2"/>
      <c r="IL438" s="2"/>
      <c r="IM438" s="2"/>
      <c r="IN438" s="2"/>
      <c r="IO438" s="2"/>
      <c r="IP438" s="2"/>
      <c r="IQ438" s="2"/>
      <c r="IR438" s="2"/>
      <c r="IS438" s="2"/>
      <c r="IT438" s="2"/>
      <c r="IU438" s="2"/>
      <c r="IV438" s="2"/>
    </row>
    <row r="439" spans="239:256" s="1" customFormat="1" ht="21" customHeight="1">
      <c r="IE439" s="2"/>
      <c r="IF439" s="2"/>
      <c r="IG439" s="2"/>
      <c r="IH439" s="2"/>
      <c r="II439" s="2"/>
      <c r="IJ439" s="2"/>
      <c r="IK439" s="2"/>
      <c r="IL439" s="2"/>
      <c r="IM439" s="2"/>
      <c r="IN439" s="2"/>
      <c r="IO439" s="2"/>
      <c r="IP439" s="2"/>
      <c r="IQ439" s="2"/>
      <c r="IR439" s="2"/>
      <c r="IS439" s="2"/>
      <c r="IT439" s="2"/>
      <c r="IU439" s="2"/>
      <c r="IV439" s="2"/>
    </row>
    <row r="440" spans="239:256" s="1" customFormat="1" ht="21" customHeight="1">
      <c r="IE440" s="2"/>
      <c r="IF440" s="2"/>
      <c r="IG440" s="2"/>
      <c r="IH440" s="2"/>
      <c r="II440" s="2"/>
      <c r="IJ440" s="2"/>
      <c r="IK440" s="2"/>
      <c r="IL440" s="2"/>
      <c r="IM440" s="2"/>
      <c r="IN440" s="2"/>
      <c r="IO440" s="2"/>
      <c r="IP440" s="2"/>
      <c r="IQ440" s="2"/>
      <c r="IR440" s="2"/>
      <c r="IS440" s="2"/>
      <c r="IT440" s="2"/>
      <c r="IU440" s="2"/>
      <c r="IV440" s="2"/>
    </row>
    <row r="441" spans="239:256" s="1" customFormat="1" ht="21" customHeight="1">
      <c r="IE441" s="2"/>
      <c r="IF441" s="2"/>
      <c r="IG441" s="2"/>
      <c r="IH441" s="2"/>
      <c r="II441" s="2"/>
      <c r="IJ441" s="2"/>
      <c r="IK441" s="2"/>
      <c r="IL441" s="2"/>
      <c r="IM441" s="2"/>
      <c r="IN441" s="2"/>
      <c r="IO441" s="2"/>
      <c r="IP441" s="2"/>
      <c r="IQ441" s="2"/>
      <c r="IR441" s="2"/>
      <c r="IS441" s="2"/>
      <c r="IT441" s="2"/>
      <c r="IU441" s="2"/>
      <c r="IV441" s="2"/>
    </row>
    <row r="442" spans="239:256" s="1" customFormat="1" ht="21" customHeight="1">
      <c r="IE442" s="2"/>
      <c r="IF442" s="2"/>
      <c r="IG442" s="2"/>
      <c r="IH442" s="2"/>
      <c r="II442" s="2"/>
      <c r="IJ442" s="2"/>
      <c r="IK442" s="2"/>
      <c r="IL442" s="2"/>
      <c r="IM442" s="2"/>
      <c r="IN442" s="2"/>
      <c r="IO442" s="2"/>
      <c r="IP442" s="2"/>
      <c r="IQ442" s="2"/>
      <c r="IR442" s="2"/>
      <c r="IS442" s="2"/>
      <c r="IT442" s="2"/>
      <c r="IU442" s="2"/>
      <c r="IV442" s="2"/>
    </row>
    <row r="443" spans="239:256" s="1" customFormat="1" ht="21" customHeight="1">
      <c r="IE443" s="2"/>
      <c r="IF443" s="2"/>
      <c r="IG443" s="2"/>
      <c r="IH443" s="2"/>
      <c r="II443" s="2"/>
      <c r="IJ443" s="2"/>
      <c r="IK443" s="2"/>
      <c r="IL443" s="2"/>
      <c r="IM443" s="2"/>
      <c r="IN443" s="2"/>
      <c r="IO443" s="2"/>
      <c r="IP443" s="2"/>
      <c r="IQ443" s="2"/>
      <c r="IR443" s="2"/>
      <c r="IS443" s="2"/>
      <c r="IT443" s="2"/>
      <c r="IU443" s="2"/>
      <c r="IV443" s="2"/>
    </row>
    <row r="444" spans="239:256" s="1" customFormat="1" ht="21" customHeight="1">
      <c r="IE444" s="2"/>
      <c r="IF444" s="2"/>
      <c r="IG444" s="2"/>
      <c r="IH444" s="2"/>
      <c r="II444" s="2"/>
      <c r="IJ444" s="2"/>
      <c r="IK444" s="2"/>
      <c r="IL444" s="2"/>
      <c r="IM444" s="2"/>
      <c r="IN444" s="2"/>
      <c r="IO444" s="2"/>
      <c r="IP444" s="2"/>
      <c r="IQ444" s="2"/>
      <c r="IR444" s="2"/>
      <c r="IS444" s="2"/>
      <c r="IT444" s="2"/>
      <c r="IU444" s="2"/>
      <c r="IV444" s="2"/>
    </row>
    <row r="445" spans="239:256" s="1" customFormat="1" ht="21" customHeight="1">
      <c r="IE445" s="2"/>
      <c r="IF445" s="2"/>
      <c r="IG445" s="2"/>
      <c r="IH445" s="2"/>
      <c r="II445" s="2"/>
      <c r="IJ445" s="2"/>
      <c r="IK445" s="2"/>
      <c r="IL445" s="2"/>
      <c r="IM445" s="2"/>
      <c r="IN445" s="2"/>
      <c r="IO445" s="2"/>
      <c r="IP445" s="2"/>
      <c r="IQ445" s="2"/>
      <c r="IR445" s="2"/>
      <c r="IS445" s="2"/>
      <c r="IT445" s="2"/>
      <c r="IU445" s="2"/>
      <c r="IV445" s="2"/>
    </row>
    <row r="446" spans="239:256" s="1" customFormat="1" ht="21" customHeight="1">
      <c r="IE446" s="2"/>
      <c r="IF446" s="2"/>
      <c r="IG446" s="2"/>
      <c r="IH446" s="2"/>
      <c r="II446" s="2"/>
      <c r="IJ446" s="2"/>
      <c r="IK446" s="2"/>
      <c r="IL446" s="2"/>
      <c r="IM446" s="2"/>
      <c r="IN446" s="2"/>
      <c r="IO446" s="2"/>
      <c r="IP446" s="2"/>
      <c r="IQ446" s="2"/>
      <c r="IR446" s="2"/>
      <c r="IS446" s="2"/>
      <c r="IT446" s="2"/>
      <c r="IU446" s="2"/>
      <c r="IV446" s="2"/>
    </row>
    <row r="447" spans="239:256" s="1" customFormat="1" ht="21" customHeight="1">
      <c r="IE447" s="2"/>
      <c r="IF447" s="2"/>
      <c r="IG447" s="2"/>
      <c r="IH447" s="2"/>
      <c r="II447" s="2"/>
      <c r="IJ447" s="2"/>
      <c r="IK447" s="2"/>
      <c r="IL447" s="2"/>
      <c r="IM447" s="2"/>
      <c r="IN447" s="2"/>
      <c r="IO447" s="2"/>
      <c r="IP447" s="2"/>
      <c r="IQ447" s="2"/>
      <c r="IR447" s="2"/>
      <c r="IS447" s="2"/>
      <c r="IT447" s="2"/>
      <c r="IU447" s="2"/>
      <c r="IV447" s="2"/>
    </row>
    <row r="448" spans="239:256" s="1" customFormat="1" ht="21" customHeight="1">
      <c r="IE448" s="2"/>
      <c r="IF448" s="2"/>
      <c r="IG448" s="2"/>
      <c r="IH448" s="2"/>
      <c r="II448" s="2"/>
      <c r="IJ448" s="2"/>
      <c r="IK448" s="2"/>
      <c r="IL448" s="2"/>
      <c r="IM448" s="2"/>
      <c r="IN448" s="2"/>
      <c r="IO448" s="2"/>
      <c r="IP448" s="2"/>
      <c r="IQ448" s="2"/>
      <c r="IR448" s="2"/>
      <c r="IS448" s="2"/>
      <c r="IT448" s="2"/>
      <c r="IU448" s="2"/>
      <c r="IV448" s="2"/>
    </row>
    <row r="449" spans="239:256" s="1" customFormat="1" ht="21" customHeight="1">
      <c r="IE449" s="2"/>
      <c r="IF449" s="2"/>
      <c r="IG449" s="2"/>
      <c r="IH449" s="2"/>
      <c r="II449" s="2"/>
      <c r="IJ449" s="2"/>
      <c r="IK449" s="2"/>
      <c r="IL449" s="2"/>
      <c r="IM449" s="2"/>
      <c r="IN449" s="2"/>
      <c r="IO449" s="2"/>
      <c r="IP449" s="2"/>
      <c r="IQ449" s="2"/>
      <c r="IR449" s="2"/>
      <c r="IS449" s="2"/>
      <c r="IT449" s="2"/>
      <c r="IU449" s="2"/>
      <c r="IV449" s="2"/>
    </row>
    <row r="450" spans="239:256" s="1" customFormat="1" ht="21" customHeight="1">
      <c r="IE450" s="2"/>
      <c r="IF450" s="2"/>
      <c r="IG450" s="2"/>
      <c r="IH450" s="2"/>
      <c r="II450" s="2"/>
      <c r="IJ450" s="2"/>
      <c r="IK450" s="2"/>
      <c r="IL450" s="2"/>
      <c r="IM450" s="2"/>
      <c r="IN450" s="2"/>
      <c r="IO450" s="2"/>
      <c r="IP450" s="2"/>
      <c r="IQ450" s="2"/>
      <c r="IR450" s="2"/>
      <c r="IS450" s="2"/>
      <c r="IT450" s="2"/>
      <c r="IU450" s="2"/>
      <c r="IV450" s="2"/>
    </row>
    <row r="451" spans="239:256" s="1" customFormat="1" ht="21" customHeight="1">
      <c r="IE451" s="2"/>
      <c r="IF451" s="2"/>
      <c r="IG451" s="2"/>
      <c r="IH451" s="2"/>
      <c r="II451" s="2"/>
      <c r="IJ451" s="2"/>
      <c r="IK451" s="2"/>
      <c r="IL451" s="2"/>
      <c r="IM451" s="2"/>
      <c r="IN451" s="2"/>
      <c r="IO451" s="2"/>
      <c r="IP451" s="2"/>
      <c r="IQ451" s="2"/>
      <c r="IR451" s="2"/>
      <c r="IS451" s="2"/>
      <c r="IT451" s="2"/>
      <c r="IU451" s="2"/>
      <c r="IV451" s="2"/>
    </row>
    <row r="452" spans="239:256" s="1" customFormat="1" ht="21" customHeight="1">
      <c r="IE452" s="2"/>
      <c r="IF452" s="2"/>
      <c r="IG452" s="2"/>
      <c r="IH452" s="2"/>
      <c r="II452" s="2"/>
      <c r="IJ452" s="2"/>
      <c r="IK452" s="2"/>
      <c r="IL452" s="2"/>
      <c r="IM452" s="2"/>
      <c r="IN452" s="2"/>
      <c r="IO452" s="2"/>
      <c r="IP452" s="2"/>
      <c r="IQ452" s="2"/>
      <c r="IR452" s="2"/>
      <c r="IS452" s="2"/>
      <c r="IT452" s="2"/>
      <c r="IU452" s="2"/>
      <c r="IV452" s="2"/>
    </row>
    <row r="453" spans="239:256" s="1" customFormat="1" ht="21" customHeight="1">
      <c r="IE453" s="2"/>
      <c r="IF453" s="2"/>
      <c r="IG453" s="2"/>
      <c r="IH453" s="2"/>
      <c r="II453" s="2"/>
      <c r="IJ453" s="2"/>
      <c r="IK453" s="2"/>
      <c r="IL453" s="2"/>
      <c r="IM453" s="2"/>
      <c r="IN453" s="2"/>
      <c r="IO453" s="2"/>
      <c r="IP453" s="2"/>
      <c r="IQ453" s="2"/>
      <c r="IR453" s="2"/>
      <c r="IS453" s="2"/>
      <c r="IT453" s="2"/>
      <c r="IU453" s="2"/>
      <c r="IV453" s="2"/>
    </row>
    <row r="454" spans="239:256" s="1" customFormat="1" ht="21" customHeight="1">
      <c r="IE454" s="2"/>
      <c r="IF454" s="2"/>
      <c r="IG454" s="2"/>
      <c r="IH454" s="2"/>
      <c r="II454" s="2"/>
      <c r="IJ454" s="2"/>
      <c r="IK454" s="2"/>
      <c r="IL454" s="2"/>
      <c r="IM454" s="2"/>
      <c r="IN454" s="2"/>
      <c r="IO454" s="2"/>
      <c r="IP454" s="2"/>
      <c r="IQ454" s="2"/>
      <c r="IR454" s="2"/>
      <c r="IS454" s="2"/>
      <c r="IT454" s="2"/>
      <c r="IU454" s="2"/>
      <c r="IV454" s="2"/>
    </row>
    <row r="455" spans="239:256" s="1" customFormat="1" ht="21" customHeight="1">
      <c r="IE455" s="2"/>
      <c r="IF455" s="2"/>
      <c r="IG455" s="2"/>
      <c r="IH455" s="2"/>
      <c r="II455" s="2"/>
      <c r="IJ455" s="2"/>
      <c r="IK455" s="2"/>
      <c r="IL455" s="2"/>
      <c r="IM455" s="2"/>
      <c r="IN455" s="2"/>
      <c r="IO455" s="2"/>
      <c r="IP455" s="2"/>
      <c r="IQ455" s="2"/>
      <c r="IR455" s="2"/>
      <c r="IS455" s="2"/>
      <c r="IT455" s="2"/>
      <c r="IU455" s="2"/>
      <c r="IV455" s="2"/>
    </row>
    <row r="456" spans="239:256" s="1" customFormat="1" ht="21" customHeight="1">
      <c r="IE456" s="2"/>
      <c r="IF456" s="2"/>
      <c r="IG456" s="2"/>
      <c r="IH456" s="2"/>
      <c r="II456" s="2"/>
      <c r="IJ456" s="2"/>
      <c r="IK456" s="2"/>
      <c r="IL456" s="2"/>
      <c r="IM456" s="2"/>
      <c r="IN456" s="2"/>
      <c r="IO456" s="2"/>
      <c r="IP456" s="2"/>
      <c r="IQ456" s="2"/>
      <c r="IR456" s="2"/>
      <c r="IS456" s="2"/>
      <c r="IT456" s="2"/>
      <c r="IU456" s="2"/>
      <c r="IV456" s="2"/>
    </row>
    <row r="457" spans="239:256" s="1" customFormat="1" ht="21" customHeight="1">
      <c r="IE457" s="2"/>
      <c r="IF457" s="2"/>
      <c r="IG457" s="2"/>
      <c r="IH457" s="2"/>
      <c r="II457" s="2"/>
      <c r="IJ457" s="2"/>
      <c r="IK457" s="2"/>
      <c r="IL457" s="2"/>
      <c r="IM457" s="2"/>
      <c r="IN457" s="2"/>
      <c r="IO457" s="2"/>
      <c r="IP457" s="2"/>
      <c r="IQ457" s="2"/>
      <c r="IR457" s="2"/>
      <c r="IS457" s="2"/>
      <c r="IT457" s="2"/>
      <c r="IU457" s="2"/>
      <c r="IV457" s="2"/>
    </row>
    <row r="458" spans="239:256" s="1" customFormat="1" ht="21" customHeight="1">
      <c r="IE458" s="2"/>
      <c r="IF458" s="2"/>
      <c r="IG458" s="2"/>
      <c r="IH458" s="2"/>
      <c r="II458" s="2"/>
      <c r="IJ458" s="2"/>
      <c r="IK458" s="2"/>
      <c r="IL458" s="2"/>
      <c r="IM458" s="2"/>
      <c r="IN458" s="2"/>
      <c r="IO458" s="2"/>
      <c r="IP458" s="2"/>
      <c r="IQ458" s="2"/>
      <c r="IR458" s="2"/>
      <c r="IS458" s="2"/>
      <c r="IT458" s="2"/>
      <c r="IU458" s="2"/>
      <c r="IV458" s="2"/>
    </row>
    <row r="459" spans="239:256" s="1" customFormat="1" ht="21" customHeight="1">
      <c r="IE459" s="2"/>
      <c r="IF459" s="2"/>
      <c r="IG459" s="2"/>
      <c r="IH459" s="2"/>
      <c r="II459" s="2"/>
      <c r="IJ459" s="2"/>
      <c r="IK459" s="2"/>
      <c r="IL459" s="2"/>
      <c r="IM459" s="2"/>
      <c r="IN459" s="2"/>
      <c r="IO459" s="2"/>
      <c r="IP459" s="2"/>
      <c r="IQ459" s="2"/>
      <c r="IR459" s="2"/>
      <c r="IS459" s="2"/>
      <c r="IT459" s="2"/>
      <c r="IU459" s="2"/>
      <c r="IV459" s="2"/>
    </row>
    <row r="460" spans="239:256" s="1" customFormat="1" ht="21" customHeight="1">
      <c r="IE460" s="2"/>
      <c r="IF460" s="2"/>
      <c r="IG460" s="2"/>
      <c r="IH460" s="2"/>
      <c r="II460" s="2"/>
      <c r="IJ460" s="2"/>
      <c r="IK460" s="2"/>
      <c r="IL460" s="2"/>
      <c r="IM460" s="2"/>
      <c r="IN460" s="2"/>
      <c r="IO460" s="2"/>
      <c r="IP460" s="2"/>
      <c r="IQ460" s="2"/>
      <c r="IR460" s="2"/>
      <c r="IS460" s="2"/>
      <c r="IT460" s="2"/>
      <c r="IU460" s="2"/>
      <c r="IV460" s="2"/>
    </row>
    <row r="461" spans="239:256" s="1" customFormat="1" ht="21" customHeight="1">
      <c r="IE461" s="2"/>
      <c r="IF461" s="2"/>
      <c r="IG461" s="2"/>
      <c r="IH461" s="2"/>
      <c r="II461" s="2"/>
      <c r="IJ461" s="2"/>
      <c r="IK461" s="2"/>
      <c r="IL461" s="2"/>
      <c r="IM461" s="2"/>
      <c r="IN461" s="2"/>
      <c r="IO461" s="2"/>
      <c r="IP461" s="2"/>
      <c r="IQ461" s="2"/>
      <c r="IR461" s="2"/>
      <c r="IS461" s="2"/>
      <c r="IT461" s="2"/>
      <c r="IU461" s="2"/>
      <c r="IV461" s="2"/>
    </row>
    <row r="462" spans="239:256" s="1" customFormat="1" ht="21" customHeight="1">
      <c r="IE462" s="2"/>
      <c r="IF462" s="2"/>
      <c r="IG462" s="2"/>
      <c r="IH462" s="2"/>
      <c r="II462" s="2"/>
      <c r="IJ462" s="2"/>
      <c r="IK462" s="2"/>
      <c r="IL462" s="2"/>
      <c r="IM462" s="2"/>
      <c r="IN462" s="2"/>
      <c r="IO462" s="2"/>
      <c r="IP462" s="2"/>
      <c r="IQ462" s="2"/>
      <c r="IR462" s="2"/>
      <c r="IS462" s="2"/>
      <c r="IT462" s="2"/>
      <c r="IU462" s="2"/>
      <c r="IV462" s="2"/>
    </row>
    <row r="463" spans="239:256" s="1" customFormat="1" ht="21" customHeight="1">
      <c r="IE463" s="2"/>
      <c r="IF463" s="2"/>
      <c r="IG463" s="2"/>
      <c r="IH463" s="2"/>
      <c r="II463" s="2"/>
      <c r="IJ463" s="2"/>
      <c r="IK463" s="2"/>
      <c r="IL463" s="2"/>
      <c r="IM463" s="2"/>
      <c r="IN463" s="2"/>
      <c r="IO463" s="2"/>
      <c r="IP463" s="2"/>
      <c r="IQ463" s="2"/>
      <c r="IR463" s="2"/>
      <c r="IS463" s="2"/>
      <c r="IT463" s="2"/>
      <c r="IU463" s="2"/>
      <c r="IV463" s="2"/>
    </row>
    <row r="464" spans="239:256" s="1" customFormat="1" ht="21" customHeight="1">
      <c r="IE464" s="2"/>
      <c r="IF464" s="2"/>
      <c r="IG464" s="2"/>
      <c r="IH464" s="2"/>
      <c r="II464" s="2"/>
      <c r="IJ464" s="2"/>
      <c r="IK464" s="2"/>
      <c r="IL464" s="2"/>
      <c r="IM464" s="2"/>
      <c r="IN464" s="2"/>
      <c r="IO464" s="2"/>
      <c r="IP464" s="2"/>
      <c r="IQ464" s="2"/>
      <c r="IR464" s="2"/>
      <c r="IS464" s="2"/>
      <c r="IT464" s="2"/>
      <c r="IU464" s="2"/>
      <c r="IV464" s="2"/>
    </row>
    <row r="465" spans="239:256" s="1" customFormat="1" ht="21" customHeight="1">
      <c r="IE465" s="2"/>
      <c r="IF465" s="2"/>
      <c r="IG465" s="2"/>
      <c r="IH465" s="2"/>
      <c r="II465" s="2"/>
      <c r="IJ465" s="2"/>
      <c r="IK465" s="2"/>
      <c r="IL465" s="2"/>
      <c r="IM465" s="2"/>
      <c r="IN465" s="2"/>
      <c r="IO465" s="2"/>
      <c r="IP465" s="2"/>
      <c r="IQ465" s="2"/>
      <c r="IR465" s="2"/>
      <c r="IS465" s="2"/>
      <c r="IT465" s="2"/>
      <c r="IU465" s="2"/>
      <c r="IV465" s="2"/>
    </row>
    <row r="466" spans="239:256" s="1" customFormat="1" ht="21" customHeight="1">
      <c r="IE466" s="2"/>
      <c r="IF466" s="2"/>
      <c r="IG466" s="2"/>
      <c r="IH466" s="2"/>
      <c r="II466" s="2"/>
      <c r="IJ466" s="2"/>
      <c r="IK466" s="2"/>
      <c r="IL466" s="2"/>
      <c r="IM466" s="2"/>
      <c r="IN466" s="2"/>
      <c r="IO466" s="2"/>
      <c r="IP466" s="2"/>
      <c r="IQ466" s="2"/>
      <c r="IR466" s="2"/>
      <c r="IS466" s="2"/>
      <c r="IT466" s="2"/>
      <c r="IU466" s="2"/>
      <c r="IV466" s="2"/>
    </row>
    <row r="467" spans="239:256" s="1" customFormat="1" ht="21" customHeight="1">
      <c r="IE467" s="2"/>
      <c r="IF467" s="2"/>
      <c r="IG467" s="2"/>
      <c r="IH467" s="2"/>
      <c r="II467" s="2"/>
      <c r="IJ467" s="2"/>
      <c r="IK467" s="2"/>
      <c r="IL467" s="2"/>
      <c r="IM467" s="2"/>
      <c r="IN467" s="2"/>
      <c r="IO467" s="2"/>
      <c r="IP467" s="2"/>
      <c r="IQ467" s="2"/>
      <c r="IR467" s="2"/>
      <c r="IS467" s="2"/>
      <c r="IT467" s="2"/>
      <c r="IU467" s="2"/>
      <c r="IV467" s="2"/>
    </row>
    <row r="468" spans="239:256" s="1" customFormat="1" ht="21" customHeight="1">
      <c r="IE468" s="2"/>
      <c r="IF468" s="2"/>
      <c r="IG468" s="2"/>
      <c r="IH468" s="2"/>
      <c r="II468" s="2"/>
      <c r="IJ468" s="2"/>
      <c r="IK468" s="2"/>
      <c r="IL468" s="2"/>
      <c r="IM468" s="2"/>
      <c r="IN468" s="2"/>
      <c r="IO468" s="2"/>
      <c r="IP468" s="2"/>
      <c r="IQ468" s="2"/>
      <c r="IR468" s="2"/>
      <c r="IS468" s="2"/>
      <c r="IT468" s="2"/>
      <c r="IU468" s="2"/>
      <c r="IV468" s="2"/>
    </row>
    <row r="469" spans="239:256" s="1" customFormat="1" ht="21" customHeight="1">
      <c r="IE469" s="2"/>
      <c r="IF469" s="2"/>
      <c r="IG469" s="2"/>
      <c r="IH469" s="2"/>
      <c r="II469" s="2"/>
      <c r="IJ469" s="2"/>
      <c r="IK469" s="2"/>
      <c r="IL469" s="2"/>
      <c r="IM469" s="2"/>
      <c r="IN469" s="2"/>
      <c r="IO469" s="2"/>
      <c r="IP469" s="2"/>
      <c r="IQ469" s="2"/>
      <c r="IR469" s="2"/>
      <c r="IS469" s="2"/>
      <c r="IT469" s="2"/>
      <c r="IU469" s="2"/>
      <c r="IV469" s="2"/>
    </row>
    <row r="470" spans="239:256" s="1" customFormat="1" ht="21" customHeight="1">
      <c r="IE470" s="2"/>
      <c r="IF470" s="2"/>
      <c r="IG470" s="2"/>
      <c r="IH470" s="2"/>
      <c r="II470" s="2"/>
      <c r="IJ470" s="2"/>
      <c r="IK470" s="2"/>
      <c r="IL470" s="2"/>
      <c r="IM470" s="2"/>
      <c r="IN470" s="2"/>
      <c r="IO470" s="2"/>
      <c r="IP470" s="2"/>
      <c r="IQ470" s="2"/>
      <c r="IR470" s="2"/>
      <c r="IS470" s="2"/>
      <c r="IT470" s="2"/>
      <c r="IU470" s="2"/>
      <c r="IV470" s="2"/>
    </row>
    <row r="471" spans="239:256" s="1" customFormat="1" ht="21" customHeight="1">
      <c r="IE471" s="2"/>
      <c r="IF471" s="2"/>
      <c r="IG471" s="2"/>
      <c r="IH471" s="2"/>
      <c r="II471" s="2"/>
      <c r="IJ471" s="2"/>
      <c r="IK471" s="2"/>
      <c r="IL471" s="2"/>
      <c r="IM471" s="2"/>
      <c r="IN471" s="2"/>
      <c r="IO471" s="2"/>
      <c r="IP471" s="2"/>
      <c r="IQ471" s="2"/>
      <c r="IR471" s="2"/>
      <c r="IS471" s="2"/>
      <c r="IT471" s="2"/>
      <c r="IU471" s="2"/>
      <c r="IV471" s="2"/>
    </row>
    <row r="472" spans="239:256" s="1" customFormat="1" ht="21" customHeight="1">
      <c r="IE472" s="2"/>
      <c r="IF472" s="2"/>
      <c r="IG472" s="2"/>
      <c r="IH472" s="2"/>
      <c r="II472" s="2"/>
      <c r="IJ472" s="2"/>
      <c r="IK472" s="2"/>
      <c r="IL472" s="2"/>
      <c r="IM472" s="2"/>
      <c r="IN472" s="2"/>
      <c r="IO472" s="2"/>
      <c r="IP472" s="2"/>
      <c r="IQ472" s="2"/>
      <c r="IR472" s="2"/>
      <c r="IS472" s="2"/>
      <c r="IT472" s="2"/>
      <c r="IU472" s="2"/>
      <c r="IV472" s="2"/>
    </row>
    <row r="473" spans="239:256" s="1" customFormat="1" ht="21" customHeight="1">
      <c r="IE473" s="2"/>
      <c r="IF473" s="2"/>
      <c r="IG473" s="2"/>
      <c r="IH473" s="2"/>
      <c r="II473" s="2"/>
      <c r="IJ473" s="2"/>
      <c r="IK473" s="2"/>
      <c r="IL473" s="2"/>
      <c r="IM473" s="2"/>
      <c r="IN473" s="2"/>
      <c r="IO473" s="2"/>
      <c r="IP473" s="2"/>
      <c r="IQ473" s="2"/>
      <c r="IR473" s="2"/>
      <c r="IS473" s="2"/>
      <c r="IT473" s="2"/>
      <c r="IU473" s="2"/>
      <c r="IV473" s="2"/>
    </row>
    <row r="474" spans="239:256" s="1" customFormat="1" ht="21" customHeight="1">
      <c r="IE474" s="2"/>
      <c r="IF474" s="2"/>
      <c r="IG474" s="2"/>
      <c r="IH474" s="2"/>
      <c r="II474" s="2"/>
      <c r="IJ474" s="2"/>
      <c r="IK474" s="2"/>
      <c r="IL474" s="2"/>
      <c r="IM474" s="2"/>
      <c r="IN474" s="2"/>
      <c r="IO474" s="2"/>
      <c r="IP474" s="2"/>
      <c r="IQ474" s="2"/>
      <c r="IR474" s="2"/>
      <c r="IS474" s="2"/>
      <c r="IT474" s="2"/>
      <c r="IU474" s="2"/>
      <c r="IV474" s="2"/>
    </row>
    <row r="475" spans="239:256" s="1" customFormat="1" ht="21" customHeight="1">
      <c r="IE475" s="2"/>
      <c r="IF475" s="2"/>
      <c r="IG475" s="2"/>
      <c r="IH475" s="2"/>
      <c r="II475" s="2"/>
      <c r="IJ475" s="2"/>
      <c r="IK475" s="2"/>
      <c r="IL475" s="2"/>
      <c r="IM475" s="2"/>
      <c r="IN475" s="2"/>
      <c r="IO475" s="2"/>
      <c r="IP475" s="2"/>
      <c r="IQ475" s="2"/>
      <c r="IR475" s="2"/>
      <c r="IS475" s="2"/>
      <c r="IT475" s="2"/>
      <c r="IU475" s="2"/>
      <c r="IV475" s="2"/>
    </row>
    <row r="476" spans="239:256" s="1" customFormat="1" ht="21" customHeight="1">
      <c r="IE476" s="2"/>
      <c r="IF476" s="2"/>
      <c r="IG476" s="2"/>
      <c r="IH476" s="2"/>
      <c r="II476" s="2"/>
      <c r="IJ476" s="2"/>
      <c r="IK476" s="2"/>
      <c r="IL476" s="2"/>
      <c r="IM476" s="2"/>
      <c r="IN476" s="2"/>
      <c r="IO476" s="2"/>
      <c r="IP476" s="2"/>
      <c r="IQ476" s="2"/>
      <c r="IR476" s="2"/>
      <c r="IS476" s="2"/>
      <c r="IT476" s="2"/>
      <c r="IU476" s="2"/>
      <c r="IV476" s="2"/>
    </row>
    <row r="477" spans="239:256" s="1" customFormat="1" ht="21" customHeight="1">
      <c r="IE477" s="2"/>
      <c r="IF477" s="2"/>
      <c r="IG477" s="2"/>
      <c r="IH477" s="2"/>
      <c r="II477" s="2"/>
      <c r="IJ477" s="2"/>
      <c r="IK477" s="2"/>
      <c r="IL477" s="2"/>
      <c r="IM477" s="2"/>
      <c r="IN477" s="2"/>
      <c r="IO477" s="2"/>
      <c r="IP477" s="2"/>
      <c r="IQ477" s="2"/>
      <c r="IR477" s="2"/>
      <c r="IS477" s="2"/>
      <c r="IT477" s="2"/>
      <c r="IU477" s="2"/>
      <c r="IV477" s="2"/>
    </row>
    <row r="478" spans="239:256" s="1" customFormat="1" ht="21" customHeight="1">
      <c r="IE478" s="2"/>
      <c r="IF478" s="2"/>
      <c r="IG478" s="2"/>
      <c r="IH478" s="2"/>
      <c r="II478" s="2"/>
      <c r="IJ478" s="2"/>
      <c r="IK478" s="2"/>
      <c r="IL478" s="2"/>
      <c r="IM478" s="2"/>
      <c r="IN478" s="2"/>
      <c r="IO478" s="2"/>
      <c r="IP478" s="2"/>
      <c r="IQ478" s="2"/>
      <c r="IR478" s="2"/>
      <c r="IS478" s="2"/>
      <c r="IT478" s="2"/>
      <c r="IU478" s="2"/>
      <c r="IV478" s="2"/>
    </row>
    <row r="479" spans="239:256" s="1" customFormat="1" ht="21" customHeight="1">
      <c r="IE479" s="2"/>
      <c r="IF479" s="2"/>
      <c r="IG479" s="2"/>
      <c r="IH479" s="2"/>
      <c r="II479" s="2"/>
      <c r="IJ479" s="2"/>
      <c r="IK479" s="2"/>
      <c r="IL479" s="2"/>
      <c r="IM479" s="2"/>
      <c r="IN479" s="2"/>
      <c r="IO479" s="2"/>
      <c r="IP479" s="2"/>
      <c r="IQ479" s="2"/>
      <c r="IR479" s="2"/>
      <c r="IS479" s="2"/>
      <c r="IT479" s="2"/>
      <c r="IU479" s="2"/>
      <c r="IV479" s="2"/>
    </row>
    <row r="480" spans="239:256" s="1" customFormat="1" ht="21" customHeight="1">
      <c r="IE480" s="2"/>
      <c r="IF480" s="2"/>
      <c r="IG480" s="2"/>
      <c r="IH480" s="2"/>
      <c r="II480" s="2"/>
      <c r="IJ480" s="2"/>
      <c r="IK480" s="2"/>
      <c r="IL480" s="2"/>
      <c r="IM480" s="2"/>
      <c r="IN480" s="2"/>
      <c r="IO480" s="2"/>
      <c r="IP480" s="2"/>
      <c r="IQ480" s="2"/>
      <c r="IR480" s="2"/>
      <c r="IS480" s="2"/>
      <c r="IT480" s="2"/>
      <c r="IU480" s="2"/>
      <c r="IV480" s="2"/>
    </row>
    <row r="481" spans="239:256" s="1" customFormat="1" ht="21" customHeight="1">
      <c r="IE481" s="2"/>
      <c r="IF481" s="2"/>
      <c r="IG481" s="2"/>
      <c r="IH481" s="2"/>
      <c r="II481" s="2"/>
      <c r="IJ481" s="2"/>
      <c r="IK481" s="2"/>
      <c r="IL481" s="2"/>
      <c r="IM481" s="2"/>
      <c r="IN481" s="2"/>
      <c r="IO481" s="2"/>
      <c r="IP481" s="2"/>
      <c r="IQ481" s="2"/>
      <c r="IR481" s="2"/>
      <c r="IS481" s="2"/>
      <c r="IT481" s="2"/>
      <c r="IU481" s="2"/>
      <c r="IV481" s="2"/>
    </row>
    <row r="482" spans="239:256" s="1" customFormat="1" ht="21" customHeight="1">
      <c r="IE482" s="2"/>
      <c r="IF482" s="2"/>
      <c r="IG482" s="2"/>
      <c r="IH482" s="2"/>
      <c r="II482" s="2"/>
      <c r="IJ482" s="2"/>
      <c r="IK482" s="2"/>
      <c r="IL482" s="2"/>
      <c r="IM482" s="2"/>
      <c r="IN482" s="2"/>
      <c r="IO482" s="2"/>
      <c r="IP482" s="2"/>
      <c r="IQ482" s="2"/>
      <c r="IR482" s="2"/>
      <c r="IS482" s="2"/>
      <c r="IT482" s="2"/>
      <c r="IU482" s="2"/>
      <c r="IV482" s="2"/>
    </row>
    <row r="483" spans="239:256" s="1" customFormat="1" ht="21" customHeight="1">
      <c r="IE483" s="2"/>
      <c r="IF483" s="2"/>
      <c r="IG483" s="2"/>
      <c r="IH483" s="2"/>
      <c r="II483" s="2"/>
      <c r="IJ483" s="2"/>
      <c r="IK483" s="2"/>
      <c r="IL483" s="2"/>
      <c r="IM483" s="2"/>
      <c r="IN483" s="2"/>
      <c r="IO483" s="2"/>
      <c r="IP483" s="2"/>
      <c r="IQ483" s="2"/>
      <c r="IR483" s="2"/>
      <c r="IS483" s="2"/>
      <c r="IT483" s="2"/>
      <c r="IU483" s="2"/>
      <c r="IV483" s="2"/>
    </row>
    <row r="484" spans="239:256" s="1" customFormat="1" ht="21" customHeight="1">
      <c r="IE484" s="2"/>
      <c r="IF484" s="2"/>
      <c r="IG484" s="2"/>
      <c r="IH484" s="2"/>
      <c r="II484" s="2"/>
      <c r="IJ484" s="2"/>
      <c r="IK484" s="2"/>
      <c r="IL484" s="2"/>
      <c r="IM484" s="2"/>
      <c r="IN484" s="2"/>
      <c r="IO484" s="2"/>
      <c r="IP484" s="2"/>
      <c r="IQ484" s="2"/>
      <c r="IR484" s="2"/>
      <c r="IS484" s="2"/>
      <c r="IT484" s="2"/>
      <c r="IU484" s="2"/>
      <c r="IV484" s="2"/>
    </row>
    <row r="485" spans="239:256" s="1" customFormat="1" ht="21" customHeight="1">
      <c r="IE485" s="2"/>
      <c r="IF485" s="2"/>
      <c r="IG485" s="2"/>
      <c r="IH485" s="2"/>
      <c r="II485" s="2"/>
      <c r="IJ485" s="2"/>
      <c r="IK485" s="2"/>
      <c r="IL485" s="2"/>
      <c r="IM485" s="2"/>
      <c r="IN485" s="2"/>
      <c r="IO485" s="2"/>
      <c r="IP485" s="2"/>
      <c r="IQ485" s="2"/>
      <c r="IR485" s="2"/>
      <c r="IS485" s="2"/>
      <c r="IT485" s="2"/>
      <c r="IU485" s="2"/>
      <c r="IV485" s="2"/>
    </row>
    <row r="486" spans="239:256" s="1" customFormat="1" ht="21" customHeight="1">
      <c r="IE486" s="2"/>
      <c r="IF486" s="2"/>
      <c r="IG486" s="2"/>
      <c r="IH486" s="2"/>
      <c r="II486" s="2"/>
      <c r="IJ486" s="2"/>
      <c r="IK486" s="2"/>
      <c r="IL486" s="2"/>
      <c r="IM486" s="2"/>
      <c r="IN486" s="2"/>
      <c r="IO486" s="2"/>
      <c r="IP486" s="2"/>
      <c r="IQ486" s="2"/>
      <c r="IR486" s="2"/>
      <c r="IS486" s="2"/>
      <c r="IT486" s="2"/>
      <c r="IU486" s="2"/>
      <c r="IV486" s="2"/>
    </row>
    <row r="487" spans="239:256" s="1" customFormat="1" ht="21" customHeight="1">
      <c r="IE487" s="2"/>
      <c r="IF487" s="2"/>
      <c r="IG487" s="2"/>
      <c r="IH487" s="2"/>
      <c r="II487" s="2"/>
      <c r="IJ487" s="2"/>
      <c r="IK487" s="2"/>
      <c r="IL487" s="2"/>
      <c r="IM487" s="2"/>
      <c r="IN487" s="2"/>
      <c r="IO487" s="2"/>
      <c r="IP487" s="2"/>
      <c r="IQ487" s="2"/>
      <c r="IR487" s="2"/>
      <c r="IS487" s="2"/>
      <c r="IT487" s="2"/>
      <c r="IU487" s="2"/>
      <c r="IV487" s="2"/>
    </row>
    <row r="488" spans="239:256" s="1" customFormat="1" ht="21" customHeight="1">
      <c r="IE488" s="2"/>
      <c r="IF488" s="2"/>
      <c r="IG488" s="2"/>
      <c r="IH488" s="2"/>
      <c r="II488" s="2"/>
      <c r="IJ488" s="2"/>
      <c r="IK488" s="2"/>
      <c r="IL488" s="2"/>
      <c r="IM488" s="2"/>
      <c r="IN488" s="2"/>
      <c r="IO488" s="2"/>
      <c r="IP488" s="2"/>
      <c r="IQ488" s="2"/>
      <c r="IR488" s="2"/>
      <c r="IS488" s="2"/>
      <c r="IT488" s="2"/>
      <c r="IU488" s="2"/>
      <c r="IV488" s="2"/>
    </row>
    <row r="489" spans="239:256" s="1" customFormat="1" ht="21" customHeight="1">
      <c r="IE489" s="2"/>
      <c r="IF489" s="2"/>
      <c r="IG489" s="2"/>
      <c r="IH489" s="2"/>
      <c r="II489" s="2"/>
      <c r="IJ489" s="2"/>
      <c r="IK489" s="2"/>
      <c r="IL489" s="2"/>
      <c r="IM489" s="2"/>
      <c r="IN489" s="2"/>
      <c r="IO489" s="2"/>
      <c r="IP489" s="2"/>
      <c r="IQ489" s="2"/>
      <c r="IR489" s="2"/>
      <c r="IS489" s="2"/>
      <c r="IT489" s="2"/>
      <c r="IU489" s="2"/>
      <c r="IV489" s="2"/>
    </row>
    <row r="490" spans="239:256" s="1" customFormat="1" ht="21" customHeight="1">
      <c r="IE490" s="2"/>
      <c r="IF490" s="2"/>
      <c r="IG490" s="2"/>
      <c r="IH490" s="2"/>
      <c r="II490" s="2"/>
      <c r="IJ490" s="2"/>
      <c r="IK490" s="2"/>
      <c r="IL490" s="2"/>
      <c r="IM490" s="2"/>
      <c r="IN490" s="2"/>
      <c r="IO490" s="2"/>
      <c r="IP490" s="2"/>
      <c r="IQ490" s="2"/>
      <c r="IR490" s="2"/>
      <c r="IS490" s="2"/>
      <c r="IT490" s="2"/>
      <c r="IU490" s="2"/>
      <c r="IV490" s="2"/>
    </row>
    <row r="491" spans="239:256" s="1" customFormat="1" ht="21" customHeight="1">
      <c r="IE491" s="2"/>
      <c r="IF491" s="2"/>
      <c r="IG491" s="2"/>
      <c r="IH491" s="2"/>
      <c r="II491" s="2"/>
      <c r="IJ491" s="2"/>
      <c r="IK491" s="2"/>
      <c r="IL491" s="2"/>
      <c r="IM491" s="2"/>
      <c r="IN491" s="2"/>
      <c r="IO491" s="2"/>
      <c r="IP491" s="2"/>
      <c r="IQ491" s="2"/>
      <c r="IR491" s="2"/>
      <c r="IS491" s="2"/>
      <c r="IT491" s="2"/>
      <c r="IU491" s="2"/>
      <c r="IV491" s="2"/>
    </row>
    <row r="492" spans="239:256" s="1" customFormat="1" ht="21" customHeight="1">
      <c r="IE492" s="2"/>
      <c r="IF492" s="2"/>
      <c r="IG492" s="2"/>
      <c r="IH492" s="2"/>
      <c r="II492" s="2"/>
      <c r="IJ492" s="2"/>
      <c r="IK492" s="2"/>
      <c r="IL492" s="2"/>
      <c r="IM492" s="2"/>
      <c r="IN492" s="2"/>
      <c r="IO492" s="2"/>
      <c r="IP492" s="2"/>
      <c r="IQ492" s="2"/>
      <c r="IR492" s="2"/>
      <c r="IS492" s="2"/>
      <c r="IT492" s="2"/>
      <c r="IU492" s="2"/>
      <c r="IV492" s="2"/>
    </row>
    <row r="493" spans="239:256" s="1" customFormat="1" ht="21" customHeight="1">
      <c r="IE493" s="2"/>
      <c r="IF493" s="2"/>
      <c r="IG493" s="2"/>
      <c r="IH493" s="2"/>
      <c r="II493" s="2"/>
      <c r="IJ493" s="2"/>
      <c r="IK493" s="2"/>
      <c r="IL493" s="2"/>
      <c r="IM493" s="2"/>
      <c r="IN493" s="2"/>
      <c r="IO493" s="2"/>
      <c r="IP493" s="2"/>
      <c r="IQ493" s="2"/>
      <c r="IR493" s="2"/>
      <c r="IS493" s="2"/>
      <c r="IT493" s="2"/>
      <c r="IU493" s="2"/>
      <c r="IV493" s="2"/>
    </row>
    <row r="494" spans="239:256" s="1" customFormat="1" ht="21" customHeight="1">
      <c r="IE494" s="2"/>
      <c r="IF494" s="2"/>
      <c r="IG494" s="2"/>
      <c r="IH494" s="2"/>
      <c r="II494" s="2"/>
      <c r="IJ494" s="2"/>
      <c r="IK494" s="2"/>
      <c r="IL494" s="2"/>
      <c r="IM494" s="2"/>
      <c r="IN494" s="2"/>
      <c r="IO494" s="2"/>
      <c r="IP494" s="2"/>
      <c r="IQ494" s="2"/>
      <c r="IR494" s="2"/>
      <c r="IS494" s="2"/>
      <c r="IT494" s="2"/>
      <c r="IU494" s="2"/>
      <c r="IV494" s="2"/>
    </row>
    <row r="495" spans="239:256" s="1" customFormat="1" ht="21" customHeight="1">
      <c r="IE495" s="2"/>
      <c r="IF495" s="2"/>
      <c r="IG495" s="2"/>
      <c r="IH495" s="2"/>
      <c r="II495" s="2"/>
      <c r="IJ495" s="2"/>
      <c r="IK495" s="2"/>
      <c r="IL495" s="2"/>
      <c r="IM495" s="2"/>
      <c r="IN495" s="2"/>
      <c r="IO495" s="2"/>
      <c r="IP495" s="2"/>
      <c r="IQ495" s="2"/>
      <c r="IR495" s="2"/>
      <c r="IS495" s="2"/>
      <c r="IT495" s="2"/>
      <c r="IU495" s="2"/>
      <c r="IV495" s="2"/>
    </row>
    <row r="496" spans="239:256" s="1" customFormat="1" ht="21" customHeight="1">
      <c r="IE496" s="2"/>
      <c r="IF496" s="2"/>
      <c r="IG496" s="2"/>
      <c r="IH496" s="2"/>
      <c r="II496" s="2"/>
      <c r="IJ496" s="2"/>
      <c r="IK496" s="2"/>
      <c r="IL496" s="2"/>
      <c r="IM496" s="2"/>
      <c r="IN496" s="2"/>
      <c r="IO496" s="2"/>
      <c r="IP496" s="2"/>
      <c r="IQ496" s="2"/>
      <c r="IR496" s="2"/>
      <c r="IS496" s="2"/>
      <c r="IT496" s="2"/>
      <c r="IU496" s="2"/>
      <c r="IV496" s="2"/>
    </row>
    <row r="497" spans="239:256" s="1" customFormat="1" ht="21" customHeight="1">
      <c r="IE497" s="2"/>
      <c r="IF497" s="2"/>
      <c r="IG497" s="2"/>
      <c r="IH497" s="2"/>
      <c r="II497" s="2"/>
      <c r="IJ497" s="2"/>
      <c r="IK497" s="2"/>
      <c r="IL497" s="2"/>
      <c r="IM497" s="2"/>
      <c r="IN497" s="2"/>
      <c r="IO497" s="2"/>
      <c r="IP497" s="2"/>
      <c r="IQ497" s="2"/>
      <c r="IR497" s="2"/>
      <c r="IS497" s="2"/>
      <c r="IT497" s="2"/>
      <c r="IU497" s="2"/>
      <c r="IV497" s="2"/>
    </row>
    <row r="498" spans="239:256" s="1" customFormat="1" ht="21" customHeight="1">
      <c r="IE498" s="2"/>
      <c r="IF498" s="2"/>
      <c r="IG498" s="2"/>
      <c r="IH498" s="2"/>
      <c r="II498" s="2"/>
      <c r="IJ498" s="2"/>
      <c r="IK498" s="2"/>
      <c r="IL498" s="2"/>
      <c r="IM498" s="2"/>
      <c r="IN498" s="2"/>
      <c r="IO498" s="2"/>
      <c r="IP498" s="2"/>
      <c r="IQ498" s="2"/>
      <c r="IR498" s="2"/>
      <c r="IS498" s="2"/>
      <c r="IT498" s="2"/>
      <c r="IU498" s="2"/>
      <c r="IV498" s="2"/>
    </row>
    <row r="499" spans="239:256" s="1" customFormat="1" ht="21" customHeight="1">
      <c r="IE499" s="2"/>
      <c r="IF499" s="2"/>
      <c r="IG499" s="2"/>
      <c r="IH499" s="2"/>
      <c r="II499" s="2"/>
      <c r="IJ499" s="2"/>
      <c r="IK499" s="2"/>
      <c r="IL499" s="2"/>
      <c r="IM499" s="2"/>
      <c r="IN499" s="2"/>
      <c r="IO499" s="2"/>
      <c r="IP499" s="2"/>
      <c r="IQ499" s="2"/>
      <c r="IR499" s="2"/>
      <c r="IS499" s="2"/>
      <c r="IT499" s="2"/>
      <c r="IU499" s="2"/>
      <c r="IV499" s="2"/>
    </row>
    <row r="500" spans="239:256" s="1" customFormat="1" ht="21" customHeight="1">
      <c r="IE500" s="2"/>
      <c r="IF500" s="2"/>
      <c r="IG500" s="2"/>
      <c r="IH500" s="2"/>
      <c r="II500" s="2"/>
      <c r="IJ500" s="2"/>
      <c r="IK500" s="2"/>
      <c r="IL500" s="2"/>
      <c r="IM500" s="2"/>
      <c r="IN500" s="2"/>
      <c r="IO500" s="2"/>
      <c r="IP500" s="2"/>
      <c r="IQ500" s="2"/>
      <c r="IR500" s="2"/>
      <c r="IS500" s="2"/>
      <c r="IT500" s="2"/>
      <c r="IU500" s="2"/>
      <c r="IV500" s="2"/>
    </row>
    <row r="501" spans="239:256" s="1" customFormat="1" ht="21" customHeight="1">
      <c r="IE501" s="2"/>
      <c r="IF501" s="2"/>
      <c r="IG501" s="2"/>
      <c r="IH501" s="2"/>
      <c r="II501" s="2"/>
      <c r="IJ501" s="2"/>
      <c r="IK501" s="2"/>
      <c r="IL501" s="2"/>
      <c r="IM501" s="2"/>
      <c r="IN501" s="2"/>
      <c r="IO501" s="2"/>
      <c r="IP501" s="2"/>
      <c r="IQ501" s="2"/>
      <c r="IR501" s="2"/>
      <c r="IS501" s="2"/>
      <c r="IT501" s="2"/>
      <c r="IU501" s="2"/>
      <c r="IV501" s="2"/>
    </row>
    <row r="502" spans="239:256" s="1" customFormat="1" ht="21" customHeight="1">
      <c r="IE502" s="2"/>
      <c r="IF502" s="2"/>
      <c r="IG502" s="2"/>
      <c r="IH502" s="2"/>
      <c r="II502" s="2"/>
      <c r="IJ502" s="2"/>
      <c r="IK502" s="2"/>
      <c r="IL502" s="2"/>
      <c r="IM502" s="2"/>
      <c r="IN502" s="2"/>
      <c r="IO502" s="2"/>
      <c r="IP502" s="2"/>
      <c r="IQ502" s="2"/>
      <c r="IR502" s="2"/>
      <c r="IS502" s="2"/>
      <c r="IT502" s="2"/>
      <c r="IU502" s="2"/>
      <c r="IV502" s="2"/>
    </row>
    <row r="503" spans="239:256" s="1" customFormat="1" ht="21" customHeight="1">
      <c r="IE503" s="2"/>
      <c r="IF503" s="2"/>
      <c r="IG503" s="2"/>
      <c r="IH503" s="2"/>
      <c r="II503" s="2"/>
      <c r="IJ503" s="2"/>
      <c r="IK503" s="2"/>
      <c r="IL503" s="2"/>
      <c r="IM503" s="2"/>
      <c r="IN503" s="2"/>
      <c r="IO503" s="2"/>
      <c r="IP503" s="2"/>
      <c r="IQ503" s="2"/>
      <c r="IR503" s="2"/>
      <c r="IS503" s="2"/>
      <c r="IT503" s="2"/>
      <c r="IU503" s="2"/>
      <c r="IV503" s="2"/>
    </row>
    <row r="504" spans="239:256" s="1" customFormat="1" ht="21" customHeight="1">
      <c r="IE504" s="2"/>
      <c r="IF504" s="2"/>
      <c r="IG504" s="2"/>
      <c r="IH504" s="2"/>
      <c r="II504" s="2"/>
      <c r="IJ504" s="2"/>
      <c r="IK504" s="2"/>
      <c r="IL504" s="2"/>
      <c r="IM504" s="2"/>
      <c r="IN504" s="2"/>
      <c r="IO504" s="2"/>
      <c r="IP504" s="2"/>
      <c r="IQ504" s="2"/>
      <c r="IR504" s="2"/>
      <c r="IS504" s="2"/>
      <c r="IT504" s="2"/>
      <c r="IU504" s="2"/>
      <c r="IV504" s="2"/>
    </row>
    <row r="505" spans="239:256" s="1" customFormat="1" ht="21" customHeight="1">
      <c r="IE505" s="2"/>
      <c r="IF505" s="2"/>
      <c r="IG505" s="2"/>
      <c r="IH505" s="2"/>
      <c r="II505" s="2"/>
      <c r="IJ505" s="2"/>
      <c r="IK505" s="2"/>
      <c r="IL505" s="2"/>
      <c r="IM505" s="2"/>
      <c r="IN505" s="2"/>
      <c r="IO505" s="2"/>
      <c r="IP505" s="2"/>
      <c r="IQ505" s="2"/>
      <c r="IR505" s="2"/>
      <c r="IS505" s="2"/>
      <c r="IT505" s="2"/>
      <c r="IU505" s="2"/>
      <c r="IV505" s="2"/>
    </row>
    <row r="506" spans="239:256" s="1" customFormat="1" ht="21" customHeight="1">
      <c r="IE506" s="2"/>
      <c r="IF506" s="2"/>
      <c r="IG506" s="2"/>
      <c r="IH506" s="2"/>
      <c r="II506" s="2"/>
      <c r="IJ506" s="2"/>
      <c r="IK506" s="2"/>
      <c r="IL506" s="2"/>
      <c r="IM506" s="2"/>
      <c r="IN506" s="2"/>
      <c r="IO506" s="2"/>
      <c r="IP506" s="2"/>
      <c r="IQ506" s="2"/>
      <c r="IR506" s="2"/>
      <c r="IS506" s="2"/>
      <c r="IT506" s="2"/>
      <c r="IU506" s="2"/>
      <c r="IV506" s="2"/>
    </row>
    <row r="507" spans="239:256" s="1" customFormat="1" ht="21" customHeight="1">
      <c r="IE507" s="2"/>
      <c r="IF507" s="2"/>
      <c r="IG507" s="2"/>
      <c r="IH507" s="2"/>
      <c r="II507" s="2"/>
      <c r="IJ507" s="2"/>
      <c r="IK507" s="2"/>
      <c r="IL507" s="2"/>
      <c r="IM507" s="2"/>
      <c r="IN507" s="2"/>
      <c r="IO507" s="2"/>
      <c r="IP507" s="2"/>
      <c r="IQ507" s="2"/>
      <c r="IR507" s="2"/>
      <c r="IS507" s="2"/>
      <c r="IT507" s="2"/>
      <c r="IU507" s="2"/>
      <c r="IV507" s="2"/>
    </row>
    <row r="508" spans="239:256" s="1" customFormat="1" ht="21" customHeight="1">
      <c r="IE508" s="2"/>
      <c r="IF508" s="2"/>
      <c r="IG508" s="2"/>
      <c r="IH508" s="2"/>
      <c r="II508" s="2"/>
      <c r="IJ508" s="2"/>
      <c r="IK508" s="2"/>
      <c r="IL508" s="2"/>
      <c r="IM508" s="2"/>
      <c r="IN508" s="2"/>
      <c r="IO508" s="2"/>
      <c r="IP508" s="2"/>
      <c r="IQ508" s="2"/>
      <c r="IR508" s="2"/>
      <c r="IS508" s="2"/>
      <c r="IT508" s="2"/>
      <c r="IU508" s="2"/>
      <c r="IV508" s="2"/>
    </row>
    <row r="509" spans="239:256" s="1" customFormat="1" ht="21" customHeight="1">
      <c r="IE509" s="2"/>
      <c r="IF509" s="2"/>
      <c r="IG509" s="2"/>
      <c r="IH509" s="2"/>
      <c r="II509" s="2"/>
      <c r="IJ509" s="2"/>
      <c r="IK509" s="2"/>
      <c r="IL509" s="2"/>
      <c r="IM509" s="2"/>
      <c r="IN509" s="2"/>
      <c r="IO509" s="2"/>
      <c r="IP509" s="2"/>
      <c r="IQ509" s="2"/>
      <c r="IR509" s="2"/>
      <c r="IS509" s="2"/>
      <c r="IT509" s="2"/>
      <c r="IU509" s="2"/>
      <c r="IV509" s="2"/>
    </row>
    <row r="510" spans="239:256" s="1" customFormat="1" ht="21" customHeight="1">
      <c r="IE510" s="2"/>
      <c r="IF510" s="2"/>
      <c r="IG510" s="2"/>
      <c r="IH510" s="2"/>
      <c r="II510" s="2"/>
      <c r="IJ510" s="2"/>
      <c r="IK510" s="2"/>
      <c r="IL510" s="2"/>
      <c r="IM510" s="2"/>
      <c r="IN510" s="2"/>
      <c r="IO510" s="2"/>
      <c r="IP510" s="2"/>
      <c r="IQ510" s="2"/>
      <c r="IR510" s="2"/>
      <c r="IS510" s="2"/>
      <c r="IT510" s="2"/>
      <c r="IU510" s="2"/>
      <c r="IV510" s="2"/>
    </row>
    <row r="511" spans="239:256" s="1" customFormat="1" ht="21" customHeight="1">
      <c r="IE511" s="2"/>
      <c r="IF511" s="2"/>
      <c r="IG511" s="2"/>
      <c r="IH511" s="2"/>
      <c r="II511" s="2"/>
      <c r="IJ511" s="2"/>
      <c r="IK511" s="2"/>
      <c r="IL511" s="2"/>
      <c r="IM511" s="2"/>
      <c r="IN511" s="2"/>
      <c r="IO511" s="2"/>
      <c r="IP511" s="2"/>
      <c r="IQ511" s="2"/>
      <c r="IR511" s="2"/>
      <c r="IS511" s="2"/>
      <c r="IT511" s="2"/>
      <c r="IU511" s="2"/>
      <c r="IV511" s="2"/>
    </row>
    <row r="512" spans="239:256" s="1" customFormat="1" ht="21" customHeight="1">
      <c r="IE512" s="2"/>
      <c r="IF512" s="2"/>
      <c r="IG512" s="2"/>
      <c r="IH512" s="2"/>
      <c r="II512" s="2"/>
      <c r="IJ512" s="2"/>
      <c r="IK512" s="2"/>
      <c r="IL512" s="2"/>
      <c r="IM512" s="2"/>
      <c r="IN512" s="2"/>
      <c r="IO512" s="2"/>
      <c r="IP512" s="2"/>
      <c r="IQ512" s="2"/>
      <c r="IR512" s="2"/>
      <c r="IS512" s="2"/>
      <c r="IT512" s="2"/>
      <c r="IU512" s="2"/>
      <c r="IV512" s="2"/>
    </row>
    <row r="513" spans="239:256" s="1" customFormat="1" ht="21" customHeight="1">
      <c r="IE513" s="2"/>
      <c r="IF513" s="2"/>
      <c r="IG513" s="2"/>
      <c r="IH513" s="2"/>
      <c r="II513" s="2"/>
      <c r="IJ513" s="2"/>
      <c r="IK513" s="2"/>
      <c r="IL513" s="2"/>
      <c r="IM513" s="2"/>
      <c r="IN513" s="2"/>
      <c r="IO513" s="2"/>
      <c r="IP513" s="2"/>
      <c r="IQ513" s="2"/>
      <c r="IR513" s="2"/>
      <c r="IS513" s="2"/>
      <c r="IT513" s="2"/>
      <c r="IU513" s="2"/>
      <c r="IV513" s="2"/>
    </row>
    <row r="514" spans="239:256" s="1" customFormat="1" ht="21" customHeight="1">
      <c r="IE514" s="2"/>
      <c r="IF514" s="2"/>
      <c r="IG514" s="2"/>
      <c r="IH514" s="2"/>
      <c r="II514" s="2"/>
      <c r="IJ514" s="2"/>
      <c r="IK514" s="2"/>
      <c r="IL514" s="2"/>
      <c r="IM514" s="2"/>
      <c r="IN514" s="2"/>
      <c r="IO514" s="2"/>
      <c r="IP514" s="2"/>
      <c r="IQ514" s="2"/>
      <c r="IR514" s="2"/>
      <c r="IS514" s="2"/>
      <c r="IT514" s="2"/>
      <c r="IU514" s="2"/>
      <c r="IV514" s="2"/>
    </row>
    <row r="515" spans="239:256" s="1" customFormat="1" ht="21" customHeight="1">
      <c r="IE515" s="2"/>
      <c r="IF515" s="2"/>
      <c r="IG515" s="2"/>
      <c r="IH515" s="2"/>
      <c r="II515" s="2"/>
      <c r="IJ515" s="2"/>
      <c r="IK515" s="2"/>
      <c r="IL515" s="2"/>
      <c r="IM515" s="2"/>
      <c r="IN515" s="2"/>
      <c r="IO515" s="2"/>
      <c r="IP515" s="2"/>
      <c r="IQ515" s="2"/>
      <c r="IR515" s="2"/>
      <c r="IS515" s="2"/>
      <c r="IT515" s="2"/>
      <c r="IU515" s="2"/>
      <c r="IV515" s="2"/>
    </row>
    <row r="516" spans="239:256" s="1" customFormat="1" ht="21" customHeight="1">
      <c r="IE516" s="2"/>
      <c r="IF516" s="2"/>
      <c r="IG516" s="2"/>
      <c r="IH516" s="2"/>
      <c r="II516" s="2"/>
      <c r="IJ516" s="2"/>
      <c r="IK516" s="2"/>
      <c r="IL516" s="2"/>
      <c r="IM516" s="2"/>
      <c r="IN516" s="2"/>
      <c r="IO516" s="2"/>
      <c r="IP516" s="2"/>
      <c r="IQ516" s="2"/>
      <c r="IR516" s="2"/>
      <c r="IS516" s="2"/>
      <c r="IT516" s="2"/>
      <c r="IU516" s="2"/>
      <c r="IV516" s="2"/>
    </row>
    <row r="517" spans="239:256" s="1" customFormat="1" ht="21" customHeight="1">
      <c r="IE517" s="2"/>
      <c r="IF517" s="2"/>
      <c r="IG517" s="2"/>
      <c r="IH517" s="2"/>
      <c r="II517" s="2"/>
      <c r="IJ517" s="2"/>
      <c r="IK517" s="2"/>
      <c r="IL517" s="2"/>
      <c r="IM517" s="2"/>
      <c r="IN517" s="2"/>
      <c r="IO517" s="2"/>
      <c r="IP517" s="2"/>
      <c r="IQ517" s="2"/>
      <c r="IR517" s="2"/>
      <c r="IS517" s="2"/>
      <c r="IT517" s="2"/>
      <c r="IU517" s="2"/>
      <c r="IV517" s="2"/>
    </row>
    <row r="518" spans="239:256" s="1" customFormat="1" ht="21" customHeight="1">
      <c r="IE518" s="2"/>
      <c r="IF518" s="2"/>
      <c r="IG518" s="2"/>
      <c r="IH518" s="2"/>
      <c r="II518" s="2"/>
      <c r="IJ518" s="2"/>
      <c r="IK518" s="2"/>
      <c r="IL518" s="2"/>
      <c r="IM518" s="2"/>
      <c r="IN518" s="2"/>
      <c r="IO518" s="2"/>
      <c r="IP518" s="2"/>
      <c r="IQ518" s="2"/>
      <c r="IR518" s="2"/>
      <c r="IS518" s="2"/>
      <c r="IT518" s="2"/>
      <c r="IU518" s="2"/>
      <c r="IV518" s="2"/>
    </row>
    <row r="519" spans="239:256" s="1" customFormat="1" ht="21" customHeight="1">
      <c r="IE519" s="2"/>
      <c r="IF519" s="2"/>
      <c r="IG519" s="2"/>
      <c r="IH519" s="2"/>
      <c r="II519" s="2"/>
      <c r="IJ519" s="2"/>
      <c r="IK519" s="2"/>
      <c r="IL519" s="2"/>
      <c r="IM519" s="2"/>
      <c r="IN519" s="2"/>
      <c r="IO519" s="2"/>
      <c r="IP519" s="2"/>
      <c r="IQ519" s="2"/>
      <c r="IR519" s="2"/>
      <c r="IS519" s="2"/>
      <c r="IT519" s="2"/>
      <c r="IU519" s="2"/>
      <c r="IV519" s="2"/>
    </row>
    <row r="520" spans="239:256" s="1" customFormat="1" ht="21" customHeight="1">
      <c r="IE520" s="2"/>
      <c r="IF520" s="2"/>
      <c r="IG520" s="2"/>
      <c r="IH520" s="2"/>
      <c r="II520" s="2"/>
      <c r="IJ520" s="2"/>
      <c r="IK520" s="2"/>
      <c r="IL520" s="2"/>
      <c r="IM520" s="2"/>
      <c r="IN520" s="2"/>
      <c r="IO520" s="2"/>
      <c r="IP520" s="2"/>
      <c r="IQ520" s="2"/>
      <c r="IR520" s="2"/>
      <c r="IS520" s="2"/>
      <c r="IT520" s="2"/>
      <c r="IU520" s="2"/>
      <c r="IV520" s="2"/>
    </row>
    <row r="521" spans="239:256" s="1" customFormat="1" ht="21" customHeight="1">
      <c r="IE521" s="2"/>
      <c r="IF521" s="2"/>
      <c r="IG521" s="2"/>
      <c r="IH521" s="2"/>
      <c r="II521" s="2"/>
      <c r="IJ521" s="2"/>
      <c r="IK521" s="2"/>
      <c r="IL521" s="2"/>
      <c r="IM521" s="2"/>
      <c r="IN521" s="2"/>
      <c r="IO521" s="2"/>
      <c r="IP521" s="2"/>
      <c r="IQ521" s="2"/>
      <c r="IR521" s="2"/>
      <c r="IS521" s="2"/>
      <c r="IT521" s="2"/>
      <c r="IU521" s="2"/>
      <c r="IV521" s="2"/>
    </row>
    <row r="522" spans="239:256" s="1" customFormat="1" ht="21" customHeight="1">
      <c r="IE522" s="2"/>
      <c r="IF522" s="2"/>
      <c r="IG522" s="2"/>
      <c r="IH522" s="2"/>
      <c r="II522" s="2"/>
      <c r="IJ522" s="2"/>
      <c r="IK522" s="2"/>
      <c r="IL522" s="2"/>
      <c r="IM522" s="2"/>
      <c r="IN522" s="2"/>
      <c r="IO522" s="2"/>
      <c r="IP522" s="2"/>
      <c r="IQ522" s="2"/>
      <c r="IR522" s="2"/>
      <c r="IS522" s="2"/>
      <c r="IT522" s="2"/>
      <c r="IU522" s="2"/>
      <c r="IV522" s="2"/>
    </row>
    <row r="523" spans="239:256" s="1" customFormat="1" ht="21" customHeight="1">
      <c r="IE523" s="2"/>
      <c r="IF523" s="2"/>
      <c r="IG523" s="2"/>
      <c r="IH523" s="2"/>
      <c r="II523" s="2"/>
      <c r="IJ523" s="2"/>
      <c r="IK523" s="2"/>
      <c r="IL523" s="2"/>
      <c r="IM523" s="2"/>
      <c r="IN523" s="2"/>
      <c r="IO523" s="2"/>
      <c r="IP523" s="2"/>
      <c r="IQ523" s="2"/>
      <c r="IR523" s="2"/>
      <c r="IS523" s="2"/>
      <c r="IT523" s="2"/>
      <c r="IU523" s="2"/>
      <c r="IV523" s="2"/>
    </row>
    <row r="524" spans="239:256" s="1" customFormat="1" ht="21" customHeight="1">
      <c r="IE524" s="2"/>
      <c r="IF524" s="2"/>
      <c r="IG524" s="2"/>
      <c r="IH524" s="2"/>
      <c r="II524" s="2"/>
      <c r="IJ524" s="2"/>
      <c r="IK524" s="2"/>
      <c r="IL524" s="2"/>
      <c r="IM524" s="2"/>
      <c r="IN524" s="2"/>
      <c r="IO524" s="2"/>
      <c r="IP524" s="2"/>
      <c r="IQ524" s="2"/>
      <c r="IR524" s="2"/>
      <c r="IS524" s="2"/>
      <c r="IT524" s="2"/>
      <c r="IU524" s="2"/>
      <c r="IV524" s="2"/>
    </row>
    <row r="525" spans="239:256" s="1" customFormat="1" ht="21" customHeight="1">
      <c r="IE525" s="2"/>
      <c r="IF525" s="2"/>
      <c r="IG525" s="2"/>
      <c r="IH525" s="2"/>
      <c r="II525" s="2"/>
      <c r="IJ525" s="2"/>
      <c r="IK525" s="2"/>
      <c r="IL525" s="2"/>
      <c r="IM525" s="2"/>
      <c r="IN525" s="2"/>
      <c r="IO525" s="2"/>
      <c r="IP525" s="2"/>
      <c r="IQ525" s="2"/>
      <c r="IR525" s="2"/>
      <c r="IS525" s="2"/>
      <c r="IT525" s="2"/>
      <c r="IU525" s="2"/>
      <c r="IV525" s="2"/>
    </row>
    <row r="526" spans="239:256" s="1" customFormat="1" ht="21" customHeight="1">
      <c r="IE526" s="2"/>
      <c r="IF526" s="2"/>
      <c r="IG526" s="2"/>
      <c r="IH526" s="2"/>
      <c r="II526" s="2"/>
      <c r="IJ526" s="2"/>
      <c r="IK526" s="2"/>
      <c r="IL526" s="2"/>
      <c r="IM526" s="2"/>
      <c r="IN526" s="2"/>
      <c r="IO526" s="2"/>
      <c r="IP526" s="2"/>
      <c r="IQ526" s="2"/>
      <c r="IR526" s="2"/>
      <c r="IS526" s="2"/>
      <c r="IT526" s="2"/>
      <c r="IU526" s="2"/>
      <c r="IV526" s="2"/>
    </row>
    <row r="527" spans="239:256" s="1" customFormat="1" ht="21" customHeight="1">
      <c r="IE527" s="2"/>
      <c r="IF527" s="2"/>
      <c r="IG527" s="2"/>
      <c r="IH527" s="2"/>
      <c r="II527" s="2"/>
      <c r="IJ527" s="2"/>
      <c r="IK527" s="2"/>
      <c r="IL527" s="2"/>
      <c r="IM527" s="2"/>
      <c r="IN527" s="2"/>
      <c r="IO527" s="2"/>
      <c r="IP527" s="2"/>
      <c r="IQ527" s="2"/>
      <c r="IR527" s="2"/>
      <c r="IS527" s="2"/>
      <c r="IT527" s="2"/>
      <c r="IU527" s="2"/>
      <c r="IV527" s="2"/>
    </row>
    <row r="528" spans="239:256" s="1" customFormat="1" ht="21" customHeight="1">
      <c r="IE528" s="2"/>
      <c r="IF528" s="2"/>
      <c r="IG528" s="2"/>
      <c r="IH528" s="2"/>
      <c r="II528" s="2"/>
      <c r="IJ528" s="2"/>
      <c r="IK528" s="2"/>
      <c r="IL528" s="2"/>
      <c r="IM528" s="2"/>
      <c r="IN528" s="2"/>
      <c r="IO528" s="2"/>
      <c r="IP528" s="2"/>
      <c r="IQ528" s="2"/>
      <c r="IR528" s="2"/>
      <c r="IS528" s="2"/>
      <c r="IT528" s="2"/>
      <c r="IU528" s="2"/>
      <c r="IV528" s="2"/>
    </row>
    <row r="529" spans="239:256" s="1" customFormat="1" ht="21" customHeight="1">
      <c r="IE529" s="2"/>
      <c r="IF529" s="2"/>
      <c r="IG529" s="2"/>
      <c r="IH529" s="2"/>
      <c r="II529" s="2"/>
      <c r="IJ529" s="2"/>
      <c r="IK529" s="2"/>
      <c r="IL529" s="2"/>
      <c r="IM529" s="2"/>
      <c r="IN529" s="2"/>
      <c r="IO529" s="2"/>
      <c r="IP529" s="2"/>
      <c r="IQ529" s="2"/>
      <c r="IR529" s="2"/>
      <c r="IS529" s="2"/>
      <c r="IT529" s="2"/>
      <c r="IU529" s="2"/>
      <c r="IV529" s="2"/>
    </row>
    <row r="530" spans="239:256" s="1" customFormat="1" ht="21" customHeight="1">
      <c r="IE530" s="2"/>
      <c r="IF530" s="2"/>
      <c r="IG530" s="2"/>
      <c r="IH530" s="2"/>
      <c r="II530" s="2"/>
      <c r="IJ530" s="2"/>
      <c r="IK530" s="2"/>
      <c r="IL530" s="2"/>
      <c r="IM530" s="2"/>
      <c r="IN530" s="2"/>
      <c r="IO530" s="2"/>
      <c r="IP530" s="2"/>
      <c r="IQ530" s="2"/>
      <c r="IR530" s="2"/>
      <c r="IS530" s="2"/>
      <c r="IT530" s="2"/>
      <c r="IU530" s="2"/>
      <c r="IV530" s="2"/>
    </row>
    <row r="531" spans="239:256" s="1" customFormat="1" ht="21" customHeight="1">
      <c r="IE531" s="2"/>
      <c r="IF531" s="2"/>
      <c r="IG531" s="2"/>
      <c r="IH531" s="2"/>
      <c r="II531" s="2"/>
      <c r="IJ531" s="2"/>
      <c r="IK531" s="2"/>
      <c r="IL531" s="2"/>
      <c r="IM531" s="2"/>
      <c r="IN531" s="2"/>
      <c r="IO531" s="2"/>
      <c r="IP531" s="2"/>
      <c r="IQ531" s="2"/>
      <c r="IR531" s="2"/>
      <c r="IS531" s="2"/>
      <c r="IT531" s="2"/>
      <c r="IU531" s="2"/>
      <c r="IV531" s="2"/>
    </row>
    <row r="532" spans="239:256" s="1" customFormat="1" ht="21" customHeight="1">
      <c r="IE532" s="2"/>
      <c r="IF532" s="2"/>
      <c r="IG532" s="2"/>
      <c r="IH532" s="2"/>
      <c r="II532" s="2"/>
      <c r="IJ532" s="2"/>
      <c r="IK532" s="2"/>
      <c r="IL532" s="2"/>
      <c r="IM532" s="2"/>
      <c r="IN532" s="2"/>
      <c r="IO532" s="2"/>
      <c r="IP532" s="2"/>
      <c r="IQ532" s="2"/>
      <c r="IR532" s="2"/>
      <c r="IS532" s="2"/>
      <c r="IT532" s="2"/>
      <c r="IU532" s="2"/>
      <c r="IV532" s="2"/>
    </row>
    <row r="533" spans="239:256" s="1" customFormat="1" ht="21" customHeight="1">
      <c r="IE533" s="2"/>
      <c r="IF533" s="2"/>
      <c r="IG533" s="2"/>
      <c r="IH533" s="2"/>
      <c r="II533" s="2"/>
      <c r="IJ533" s="2"/>
      <c r="IK533" s="2"/>
      <c r="IL533" s="2"/>
      <c r="IM533" s="2"/>
      <c r="IN533" s="2"/>
      <c r="IO533" s="2"/>
      <c r="IP533" s="2"/>
      <c r="IQ533" s="2"/>
      <c r="IR533" s="2"/>
      <c r="IS533" s="2"/>
      <c r="IT533" s="2"/>
      <c r="IU533" s="2"/>
      <c r="IV533" s="2"/>
    </row>
    <row r="534" spans="239:256" s="1" customFormat="1" ht="21" customHeight="1">
      <c r="IE534" s="2"/>
      <c r="IF534" s="2"/>
      <c r="IG534" s="2"/>
      <c r="IH534" s="2"/>
      <c r="II534" s="2"/>
      <c r="IJ534" s="2"/>
      <c r="IK534" s="2"/>
      <c r="IL534" s="2"/>
      <c r="IM534" s="2"/>
      <c r="IN534" s="2"/>
      <c r="IO534" s="2"/>
      <c r="IP534" s="2"/>
      <c r="IQ534" s="2"/>
      <c r="IR534" s="2"/>
      <c r="IS534" s="2"/>
      <c r="IT534" s="2"/>
      <c r="IU534" s="2"/>
      <c r="IV534" s="2"/>
    </row>
    <row r="535" spans="239:256" s="1" customFormat="1" ht="21" customHeight="1">
      <c r="IE535" s="2"/>
      <c r="IF535" s="2"/>
      <c r="IG535" s="2"/>
      <c r="IH535" s="2"/>
      <c r="II535" s="2"/>
      <c r="IJ535" s="2"/>
      <c r="IK535" s="2"/>
      <c r="IL535" s="2"/>
      <c r="IM535" s="2"/>
      <c r="IN535" s="2"/>
      <c r="IO535" s="2"/>
      <c r="IP535" s="2"/>
      <c r="IQ535" s="2"/>
      <c r="IR535" s="2"/>
      <c r="IS535" s="2"/>
      <c r="IT535" s="2"/>
      <c r="IU535" s="2"/>
      <c r="IV535" s="2"/>
    </row>
    <row r="536" spans="239:256" s="1" customFormat="1" ht="21" customHeight="1">
      <c r="IE536" s="2"/>
      <c r="IF536" s="2"/>
      <c r="IG536" s="2"/>
      <c r="IH536" s="2"/>
      <c r="II536" s="2"/>
      <c r="IJ536" s="2"/>
      <c r="IK536" s="2"/>
      <c r="IL536" s="2"/>
      <c r="IM536" s="2"/>
      <c r="IN536" s="2"/>
      <c r="IO536" s="2"/>
      <c r="IP536" s="2"/>
      <c r="IQ536" s="2"/>
      <c r="IR536" s="2"/>
      <c r="IS536" s="2"/>
      <c r="IT536" s="2"/>
      <c r="IU536" s="2"/>
      <c r="IV536" s="2"/>
    </row>
    <row r="537" spans="239:256" s="1" customFormat="1" ht="21" customHeight="1">
      <c r="IE537" s="2"/>
      <c r="IF537" s="2"/>
      <c r="IG537" s="2"/>
      <c r="IH537" s="2"/>
      <c r="II537" s="2"/>
      <c r="IJ537" s="2"/>
      <c r="IK537" s="2"/>
      <c r="IL537" s="2"/>
      <c r="IM537" s="2"/>
      <c r="IN537" s="2"/>
      <c r="IO537" s="2"/>
      <c r="IP537" s="2"/>
      <c r="IQ537" s="2"/>
      <c r="IR537" s="2"/>
      <c r="IS537" s="2"/>
      <c r="IT537" s="2"/>
      <c r="IU537" s="2"/>
      <c r="IV537" s="2"/>
    </row>
    <row r="538" spans="239:256" s="1" customFormat="1" ht="21" customHeight="1">
      <c r="IE538" s="2"/>
      <c r="IF538" s="2"/>
      <c r="IG538" s="2"/>
      <c r="IH538" s="2"/>
      <c r="II538" s="2"/>
      <c r="IJ538" s="2"/>
      <c r="IK538" s="2"/>
      <c r="IL538" s="2"/>
      <c r="IM538" s="2"/>
      <c r="IN538" s="2"/>
      <c r="IO538" s="2"/>
      <c r="IP538" s="2"/>
      <c r="IQ538" s="2"/>
      <c r="IR538" s="2"/>
      <c r="IS538" s="2"/>
      <c r="IT538" s="2"/>
      <c r="IU538" s="2"/>
      <c r="IV538" s="2"/>
    </row>
    <row r="539" spans="239:256" s="1" customFormat="1" ht="21" customHeight="1">
      <c r="IE539" s="2"/>
      <c r="IF539" s="2"/>
      <c r="IG539" s="2"/>
      <c r="IH539" s="2"/>
      <c r="II539" s="2"/>
      <c r="IJ539" s="2"/>
      <c r="IK539" s="2"/>
      <c r="IL539" s="2"/>
      <c r="IM539" s="2"/>
      <c r="IN539" s="2"/>
      <c r="IO539" s="2"/>
      <c r="IP539" s="2"/>
      <c r="IQ539" s="2"/>
      <c r="IR539" s="2"/>
      <c r="IS539" s="2"/>
      <c r="IT539" s="2"/>
      <c r="IU539" s="2"/>
      <c r="IV539" s="2"/>
    </row>
    <row r="540" spans="239:256" s="1" customFormat="1" ht="21" customHeight="1">
      <c r="IE540" s="2"/>
      <c r="IF540" s="2"/>
      <c r="IG540" s="2"/>
      <c r="IH540" s="2"/>
      <c r="II540" s="2"/>
      <c r="IJ540" s="2"/>
      <c r="IK540" s="2"/>
      <c r="IL540" s="2"/>
      <c r="IM540" s="2"/>
      <c r="IN540" s="2"/>
      <c r="IO540" s="2"/>
      <c r="IP540" s="2"/>
      <c r="IQ540" s="2"/>
      <c r="IR540" s="2"/>
      <c r="IS540" s="2"/>
      <c r="IT540" s="2"/>
      <c r="IU540" s="2"/>
      <c r="IV540" s="2"/>
    </row>
    <row r="541" spans="239:256" s="1" customFormat="1" ht="21" customHeight="1">
      <c r="IE541" s="2"/>
      <c r="IF541" s="2"/>
      <c r="IG541" s="2"/>
      <c r="IH541" s="2"/>
      <c r="II541" s="2"/>
      <c r="IJ541" s="2"/>
      <c r="IK541" s="2"/>
      <c r="IL541" s="2"/>
      <c r="IM541" s="2"/>
      <c r="IN541" s="2"/>
      <c r="IO541" s="2"/>
      <c r="IP541" s="2"/>
      <c r="IQ541" s="2"/>
      <c r="IR541" s="2"/>
      <c r="IS541" s="2"/>
      <c r="IT541" s="2"/>
      <c r="IU541" s="2"/>
      <c r="IV541" s="2"/>
    </row>
    <row r="542" spans="239:256" s="1" customFormat="1" ht="21" customHeight="1">
      <c r="IE542" s="2"/>
      <c r="IF542" s="2"/>
      <c r="IG542" s="2"/>
      <c r="IH542" s="2"/>
      <c r="II542" s="2"/>
      <c r="IJ542" s="2"/>
      <c r="IK542" s="2"/>
      <c r="IL542" s="2"/>
      <c r="IM542" s="2"/>
      <c r="IN542" s="2"/>
      <c r="IO542" s="2"/>
      <c r="IP542" s="2"/>
      <c r="IQ542" s="2"/>
      <c r="IR542" s="2"/>
      <c r="IS542" s="2"/>
      <c r="IT542" s="2"/>
      <c r="IU542" s="2"/>
      <c r="IV542" s="2"/>
    </row>
    <row r="543" spans="239:256" s="1" customFormat="1" ht="21" customHeight="1">
      <c r="IE543" s="2"/>
      <c r="IF543" s="2"/>
      <c r="IG543" s="2"/>
      <c r="IH543" s="2"/>
      <c r="II543" s="2"/>
      <c r="IJ543" s="2"/>
      <c r="IK543" s="2"/>
      <c r="IL543" s="2"/>
      <c r="IM543" s="2"/>
      <c r="IN543" s="2"/>
      <c r="IO543" s="2"/>
      <c r="IP543" s="2"/>
      <c r="IQ543" s="2"/>
      <c r="IR543" s="2"/>
      <c r="IS543" s="2"/>
      <c r="IT543" s="2"/>
      <c r="IU543" s="2"/>
      <c r="IV543" s="2"/>
    </row>
    <row r="544" spans="239:256" s="1" customFormat="1" ht="21" customHeight="1">
      <c r="IE544" s="2"/>
      <c r="IF544" s="2"/>
      <c r="IG544" s="2"/>
      <c r="IH544" s="2"/>
      <c r="II544" s="2"/>
      <c r="IJ544" s="2"/>
      <c r="IK544" s="2"/>
      <c r="IL544" s="2"/>
      <c r="IM544" s="2"/>
      <c r="IN544" s="2"/>
      <c r="IO544" s="2"/>
      <c r="IP544" s="2"/>
      <c r="IQ544" s="2"/>
      <c r="IR544" s="2"/>
      <c r="IS544" s="2"/>
      <c r="IT544" s="2"/>
      <c r="IU544" s="2"/>
      <c r="IV544" s="2"/>
    </row>
    <row r="545" spans="239:256" s="1" customFormat="1" ht="21" customHeight="1">
      <c r="IE545" s="2"/>
      <c r="IF545" s="2"/>
      <c r="IG545" s="2"/>
      <c r="IH545" s="2"/>
      <c r="II545" s="2"/>
      <c r="IJ545" s="2"/>
      <c r="IK545" s="2"/>
      <c r="IL545" s="2"/>
      <c r="IM545" s="2"/>
      <c r="IN545" s="2"/>
      <c r="IO545" s="2"/>
      <c r="IP545" s="2"/>
      <c r="IQ545" s="2"/>
      <c r="IR545" s="2"/>
      <c r="IS545" s="2"/>
      <c r="IT545" s="2"/>
      <c r="IU545" s="2"/>
      <c r="IV545" s="2"/>
    </row>
    <row r="546" spans="239:256" s="1" customFormat="1" ht="21" customHeight="1">
      <c r="IE546" s="2"/>
      <c r="IF546" s="2"/>
      <c r="IG546" s="2"/>
      <c r="IH546" s="2"/>
      <c r="II546" s="2"/>
      <c r="IJ546" s="2"/>
      <c r="IK546" s="2"/>
      <c r="IL546" s="2"/>
      <c r="IM546" s="2"/>
      <c r="IN546" s="2"/>
      <c r="IO546" s="2"/>
      <c r="IP546" s="2"/>
      <c r="IQ546" s="2"/>
      <c r="IR546" s="2"/>
      <c r="IS546" s="2"/>
      <c r="IT546" s="2"/>
      <c r="IU546" s="2"/>
      <c r="IV546" s="2"/>
    </row>
    <row r="547" spans="239:256" s="1" customFormat="1" ht="21" customHeight="1">
      <c r="IE547" s="2"/>
      <c r="IF547" s="2"/>
      <c r="IG547" s="2"/>
      <c r="IH547" s="2"/>
      <c r="II547" s="2"/>
      <c r="IJ547" s="2"/>
      <c r="IK547" s="2"/>
      <c r="IL547" s="2"/>
      <c r="IM547" s="2"/>
      <c r="IN547" s="2"/>
      <c r="IO547" s="2"/>
      <c r="IP547" s="2"/>
      <c r="IQ547" s="2"/>
      <c r="IR547" s="2"/>
      <c r="IS547" s="2"/>
      <c r="IT547" s="2"/>
      <c r="IU547" s="2"/>
      <c r="IV547" s="2"/>
    </row>
    <row r="548" spans="239:256" s="1" customFormat="1" ht="21" customHeight="1">
      <c r="IE548" s="2"/>
      <c r="IF548" s="2"/>
      <c r="IG548" s="2"/>
      <c r="IH548" s="2"/>
      <c r="II548" s="2"/>
      <c r="IJ548" s="2"/>
      <c r="IK548" s="2"/>
      <c r="IL548" s="2"/>
      <c r="IM548" s="2"/>
      <c r="IN548" s="2"/>
      <c r="IO548" s="2"/>
      <c r="IP548" s="2"/>
      <c r="IQ548" s="2"/>
      <c r="IR548" s="2"/>
      <c r="IS548" s="2"/>
      <c r="IT548" s="2"/>
      <c r="IU548" s="2"/>
      <c r="IV548" s="2"/>
    </row>
    <row r="549" spans="239:256" s="1" customFormat="1" ht="21" customHeight="1">
      <c r="IE549" s="2"/>
      <c r="IF549" s="2"/>
      <c r="IG549" s="2"/>
      <c r="IH549" s="2"/>
      <c r="II549" s="2"/>
      <c r="IJ549" s="2"/>
      <c r="IK549" s="2"/>
      <c r="IL549" s="2"/>
      <c r="IM549" s="2"/>
      <c r="IN549" s="2"/>
      <c r="IO549" s="2"/>
      <c r="IP549" s="2"/>
      <c r="IQ549" s="2"/>
      <c r="IR549" s="2"/>
      <c r="IS549" s="2"/>
      <c r="IT549" s="2"/>
      <c r="IU549" s="2"/>
      <c r="IV549" s="2"/>
    </row>
    <row r="550" spans="239:256" s="1" customFormat="1" ht="21" customHeight="1">
      <c r="IE550" s="2"/>
      <c r="IF550" s="2"/>
      <c r="IG550" s="2"/>
      <c r="IH550" s="2"/>
      <c r="II550" s="2"/>
      <c r="IJ550" s="2"/>
      <c r="IK550" s="2"/>
      <c r="IL550" s="2"/>
      <c r="IM550" s="2"/>
      <c r="IN550" s="2"/>
      <c r="IO550" s="2"/>
      <c r="IP550" s="2"/>
      <c r="IQ550" s="2"/>
      <c r="IR550" s="2"/>
      <c r="IS550" s="2"/>
      <c r="IT550" s="2"/>
      <c r="IU550" s="2"/>
      <c r="IV550" s="2"/>
    </row>
    <row r="551" spans="239:256" s="1" customFormat="1" ht="21" customHeight="1">
      <c r="IE551" s="2"/>
      <c r="IF551" s="2"/>
      <c r="IG551" s="2"/>
      <c r="IH551" s="2"/>
      <c r="II551" s="2"/>
      <c r="IJ551" s="2"/>
      <c r="IK551" s="2"/>
      <c r="IL551" s="2"/>
      <c r="IM551" s="2"/>
      <c r="IN551" s="2"/>
      <c r="IO551" s="2"/>
      <c r="IP551" s="2"/>
      <c r="IQ551" s="2"/>
      <c r="IR551" s="2"/>
      <c r="IS551" s="2"/>
      <c r="IT551" s="2"/>
      <c r="IU551" s="2"/>
      <c r="IV551" s="2"/>
    </row>
    <row r="552" spans="239:256" s="1" customFormat="1" ht="21" customHeight="1">
      <c r="IE552" s="2"/>
      <c r="IF552" s="2"/>
      <c r="IG552" s="2"/>
      <c r="IH552" s="2"/>
      <c r="II552" s="2"/>
      <c r="IJ552" s="2"/>
      <c r="IK552" s="2"/>
      <c r="IL552" s="2"/>
      <c r="IM552" s="2"/>
      <c r="IN552" s="2"/>
      <c r="IO552" s="2"/>
      <c r="IP552" s="2"/>
      <c r="IQ552" s="2"/>
      <c r="IR552" s="2"/>
      <c r="IS552" s="2"/>
      <c r="IT552" s="2"/>
      <c r="IU552" s="2"/>
      <c r="IV552" s="2"/>
    </row>
    <row r="553" spans="239:256" s="1" customFormat="1" ht="21" customHeight="1">
      <c r="IE553" s="2"/>
      <c r="IF553" s="2"/>
      <c r="IG553" s="2"/>
      <c r="IH553" s="2"/>
      <c r="II553" s="2"/>
      <c r="IJ553" s="2"/>
      <c r="IK553" s="2"/>
      <c r="IL553" s="2"/>
      <c r="IM553" s="2"/>
      <c r="IN553" s="2"/>
      <c r="IO553" s="2"/>
      <c r="IP553" s="2"/>
      <c r="IQ553" s="2"/>
      <c r="IR553" s="2"/>
      <c r="IS553" s="2"/>
      <c r="IT553" s="2"/>
      <c r="IU553" s="2"/>
      <c r="IV553" s="2"/>
    </row>
    <row r="554" spans="239:256" s="1" customFormat="1" ht="21" customHeight="1">
      <c r="IE554" s="2"/>
      <c r="IF554" s="2"/>
      <c r="IG554" s="2"/>
      <c r="IH554" s="2"/>
      <c r="II554" s="2"/>
      <c r="IJ554" s="2"/>
      <c r="IK554" s="2"/>
      <c r="IL554" s="2"/>
      <c r="IM554" s="2"/>
      <c r="IN554" s="2"/>
      <c r="IO554" s="2"/>
      <c r="IP554" s="2"/>
      <c r="IQ554" s="2"/>
      <c r="IR554" s="2"/>
      <c r="IS554" s="2"/>
      <c r="IT554" s="2"/>
      <c r="IU554" s="2"/>
      <c r="IV554" s="2"/>
    </row>
    <row r="555" spans="239:256" s="1" customFormat="1" ht="21" customHeight="1">
      <c r="IE555" s="2"/>
      <c r="IF555" s="2"/>
      <c r="IG555" s="2"/>
      <c r="IH555" s="2"/>
      <c r="II555" s="2"/>
      <c r="IJ555" s="2"/>
      <c r="IK555" s="2"/>
      <c r="IL555" s="2"/>
      <c r="IM555" s="2"/>
      <c r="IN555" s="2"/>
      <c r="IO555" s="2"/>
      <c r="IP555" s="2"/>
      <c r="IQ555" s="2"/>
      <c r="IR555" s="2"/>
      <c r="IS555" s="2"/>
      <c r="IT555" s="2"/>
      <c r="IU555" s="2"/>
      <c r="IV555" s="2"/>
    </row>
    <row r="556" spans="239:256" s="1" customFormat="1" ht="21" customHeight="1">
      <c r="IE556" s="2"/>
      <c r="IF556" s="2"/>
      <c r="IG556" s="2"/>
      <c r="IH556" s="2"/>
      <c r="II556" s="2"/>
      <c r="IJ556" s="2"/>
      <c r="IK556" s="2"/>
      <c r="IL556" s="2"/>
      <c r="IM556" s="2"/>
      <c r="IN556" s="2"/>
      <c r="IO556" s="2"/>
      <c r="IP556" s="2"/>
      <c r="IQ556" s="2"/>
      <c r="IR556" s="2"/>
      <c r="IS556" s="2"/>
      <c r="IT556" s="2"/>
      <c r="IU556" s="2"/>
      <c r="IV556" s="2"/>
    </row>
    <row r="557" spans="239:256" s="1" customFormat="1" ht="21" customHeight="1">
      <c r="IE557" s="2"/>
      <c r="IF557" s="2"/>
      <c r="IG557" s="2"/>
      <c r="IH557" s="2"/>
      <c r="II557" s="2"/>
      <c r="IJ557" s="2"/>
      <c r="IK557" s="2"/>
      <c r="IL557" s="2"/>
      <c r="IM557" s="2"/>
      <c r="IN557" s="2"/>
      <c r="IO557" s="2"/>
      <c r="IP557" s="2"/>
      <c r="IQ557" s="2"/>
      <c r="IR557" s="2"/>
      <c r="IS557" s="2"/>
      <c r="IT557" s="2"/>
      <c r="IU557" s="2"/>
      <c r="IV557" s="2"/>
    </row>
    <row r="558" spans="239:256" s="1" customFormat="1" ht="21" customHeight="1">
      <c r="IE558" s="2"/>
      <c r="IF558" s="2"/>
      <c r="IG558" s="2"/>
      <c r="IH558" s="2"/>
      <c r="II558" s="2"/>
      <c r="IJ558" s="2"/>
      <c r="IK558" s="2"/>
      <c r="IL558" s="2"/>
      <c r="IM558" s="2"/>
      <c r="IN558" s="2"/>
      <c r="IO558" s="2"/>
      <c r="IP558" s="2"/>
      <c r="IQ558" s="2"/>
      <c r="IR558" s="2"/>
      <c r="IS558" s="2"/>
      <c r="IT558" s="2"/>
      <c r="IU558" s="2"/>
      <c r="IV558" s="2"/>
    </row>
    <row r="559" spans="239:256" s="1" customFormat="1" ht="21" customHeight="1">
      <c r="IE559" s="2"/>
      <c r="IF559" s="2"/>
      <c r="IG559" s="2"/>
      <c r="IH559" s="2"/>
      <c r="II559" s="2"/>
      <c r="IJ559" s="2"/>
      <c r="IK559" s="2"/>
      <c r="IL559" s="2"/>
      <c r="IM559" s="2"/>
      <c r="IN559" s="2"/>
      <c r="IO559" s="2"/>
      <c r="IP559" s="2"/>
      <c r="IQ559" s="2"/>
      <c r="IR559" s="2"/>
      <c r="IS559" s="2"/>
      <c r="IT559" s="2"/>
      <c r="IU559" s="2"/>
      <c r="IV559" s="2"/>
    </row>
    <row r="560" spans="239:256" s="1" customFormat="1" ht="21" customHeight="1">
      <c r="IE560" s="2"/>
      <c r="IF560" s="2"/>
      <c r="IG560" s="2"/>
      <c r="IH560" s="2"/>
      <c r="II560" s="2"/>
      <c r="IJ560" s="2"/>
      <c r="IK560" s="2"/>
      <c r="IL560" s="2"/>
      <c r="IM560" s="2"/>
      <c r="IN560" s="2"/>
      <c r="IO560" s="2"/>
      <c r="IP560" s="2"/>
      <c r="IQ560" s="2"/>
      <c r="IR560" s="2"/>
      <c r="IS560" s="2"/>
      <c r="IT560" s="2"/>
      <c r="IU560" s="2"/>
      <c r="IV560" s="2"/>
    </row>
    <row r="561" spans="239:256" s="1" customFormat="1" ht="21" customHeight="1">
      <c r="IE561" s="2"/>
      <c r="IF561" s="2"/>
      <c r="IG561" s="2"/>
      <c r="IH561" s="2"/>
      <c r="II561" s="2"/>
      <c r="IJ561" s="2"/>
      <c r="IK561" s="2"/>
      <c r="IL561" s="2"/>
      <c r="IM561" s="2"/>
      <c r="IN561" s="2"/>
      <c r="IO561" s="2"/>
      <c r="IP561" s="2"/>
      <c r="IQ561" s="2"/>
      <c r="IR561" s="2"/>
      <c r="IS561" s="2"/>
      <c r="IT561" s="2"/>
      <c r="IU561" s="2"/>
      <c r="IV561" s="2"/>
    </row>
    <row r="562" spans="239:256" s="1" customFormat="1" ht="21" customHeight="1">
      <c r="IE562" s="2"/>
      <c r="IF562" s="2"/>
      <c r="IG562" s="2"/>
      <c r="IH562" s="2"/>
      <c r="II562" s="2"/>
      <c r="IJ562" s="2"/>
      <c r="IK562" s="2"/>
      <c r="IL562" s="2"/>
      <c r="IM562" s="2"/>
      <c r="IN562" s="2"/>
      <c r="IO562" s="2"/>
      <c r="IP562" s="2"/>
      <c r="IQ562" s="2"/>
      <c r="IR562" s="2"/>
      <c r="IS562" s="2"/>
      <c r="IT562" s="2"/>
      <c r="IU562" s="2"/>
      <c r="IV562" s="2"/>
    </row>
    <row r="563" spans="239:256" s="1" customFormat="1" ht="21" customHeight="1">
      <c r="IE563" s="2"/>
      <c r="IF563" s="2"/>
      <c r="IG563" s="2"/>
      <c r="IH563" s="2"/>
      <c r="II563" s="2"/>
      <c r="IJ563" s="2"/>
      <c r="IK563" s="2"/>
      <c r="IL563" s="2"/>
      <c r="IM563" s="2"/>
      <c r="IN563" s="2"/>
      <c r="IO563" s="2"/>
      <c r="IP563" s="2"/>
      <c r="IQ563" s="2"/>
      <c r="IR563" s="2"/>
      <c r="IS563" s="2"/>
      <c r="IT563" s="2"/>
      <c r="IU563" s="2"/>
      <c r="IV563" s="2"/>
    </row>
    <row r="564" spans="239:256" s="1" customFormat="1" ht="21" customHeight="1">
      <c r="IE564" s="2"/>
      <c r="IF564" s="2"/>
      <c r="IG564" s="2"/>
      <c r="IH564" s="2"/>
      <c r="II564" s="2"/>
      <c r="IJ564" s="2"/>
      <c r="IK564" s="2"/>
      <c r="IL564" s="2"/>
      <c r="IM564" s="2"/>
      <c r="IN564" s="2"/>
      <c r="IO564" s="2"/>
      <c r="IP564" s="2"/>
      <c r="IQ564" s="2"/>
      <c r="IR564" s="2"/>
      <c r="IS564" s="2"/>
      <c r="IT564" s="2"/>
      <c r="IU564" s="2"/>
      <c r="IV564" s="2"/>
    </row>
    <row r="565" spans="239:256" s="1" customFormat="1" ht="21" customHeight="1">
      <c r="IE565" s="2"/>
      <c r="IF565" s="2"/>
      <c r="IG565" s="2"/>
      <c r="IH565" s="2"/>
      <c r="II565" s="2"/>
      <c r="IJ565" s="2"/>
      <c r="IK565" s="2"/>
      <c r="IL565" s="2"/>
      <c r="IM565" s="2"/>
      <c r="IN565" s="2"/>
      <c r="IO565" s="2"/>
      <c r="IP565" s="2"/>
      <c r="IQ565" s="2"/>
      <c r="IR565" s="2"/>
      <c r="IS565" s="2"/>
      <c r="IT565" s="2"/>
      <c r="IU565" s="2"/>
      <c r="IV565" s="2"/>
    </row>
    <row r="566" spans="239:256" s="1" customFormat="1" ht="21" customHeight="1">
      <c r="IE566" s="2"/>
      <c r="IF566" s="2"/>
      <c r="IG566" s="2"/>
      <c r="IH566" s="2"/>
      <c r="II566" s="2"/>
      <c r="IJ566" s="2"/>
      <c r="IK566" s="2"/>
      <c r="IL566" s="2"/>
      <c r="IM566" s="2"/>
      <c r="IN566" s="2"/>
      <c r="IO566" s="2"/>
      <c r="IP566" s="2"/>
      <c r="IQ566" s="2"/>
      <c r="IR566" s="2"/>
      <c r="IS566" s="2"/>
      <c r="IT566" s="2"/>
      <c r="IU566" s="2"/>
      <c r="IV566" s="2"/>
    </row>
    <row r="567" spans="239:256" s="1" customFormat="1" ht="21" customHeight="1">
      <c r="IE567" s="2"/>
      <c r="IF567" s="2"/>
      <c r="IG567" s="2"/>
      <c r="IH567" s="2"/>
      <c r="II567" s="2"/>
      <c r="IJ567" s="2"/>
      <c r="IK567" s="2"/>
      <c r="IL567" s="2"/>
      <c r="IM567" s="2"/>
      <c r="IN567" s="2"/>
      <c r="IO567" s="2"/>
      <c r="IP567" s="2"/>
      <c r="IQ567" s="2"/>
      <c r="IR567" s="2"/>
      <c r="IS567" s="2"/>
      <c r="IT567" s="2"/>
      <c r="IU567" s="2"/>
      <c r="IV567" s="2"/>
    </row>
    <row r="568" spans="239:256" s="1" customFormat="1" ht="21" customHeight="1">
      <c r="IE568" s="2"/>
      <c r="IF568" s="2"/>
      <c r="IG568" s="2"/>
      <c r="IH568" s="2"/>
      <c r="II568" s="2"/>
      <c r="IJ568" s="2"/>
      <c r="IK568" s="2"/>
      <c r="IL568" s="2"/>
      <c r="IM568" s="2"/>
      <c r="IN568" s="2"/>
      <c r="IO568" s="2"/>
      <c r="IP568" s="2"/>
      <c r="IQ568" s="2"/>
      <c r="IR568" s="2"/>
      <c r="IS568" s="2"/>
      <c r="IT568" s="2"/>
      <c r="IU568" s="2"/>
      <c r="IV568" s="2"/>
    </row>
    <row r="569" spans="239:256" s="1" customFormat="1" ht="21" customHeight="1">
      <c r="IE569" s="2"/>
      <c r="IF569" s="2"/>
      <c r="IG569" s="2"/>
      <c r="IH569" s="2"/>
      <c r="II569" s="2"/>
      <c r="IJ569" s="2"/>
      <c r="IK569" s="2"/>
      <c r="IL569" s="2"/>
      <c r="IM569" s="2"/>
      <c r="IN569" s="2"/>
      <c r="IO569" s="2"/>
      <c r="IP569" s="2"/>
      <c r="IQ569" s="2"/>
      <c r="IR569" s="2"/>
      <c r="IS569" s="2"/>
      <c r="IT569" s="2"/>
      <c r="IU569" s="2"/>
      <c r="IV569" s="2"/>
    </row>
    <row r="570" spans="239:256" s="1" customFormat="1" ht="21" customHeight="1">
      <c r="IE570" s="2"/>
      <c r="IF570" s="2"/>
      <c r="IG570" s="2"/>
      <c r="IH570" s="2"/>
      <c r="II570" s="2"/>
      <c r="IJ570" s="2"/>
      <c r="IK570" s="2"/>
      <c r="IL570" s="2"/>
      <c r="IM570" s="2"/>
      <c r="IN570" s="2"/>
      <c r="IO570" s="2"/>
      <c r="IP570" s="2"/>
      <c r="IQ570" s="2"/>
      <c r="IR570" s="2"/>
      <c r="IS570" s="2"/>
      <c r="IT570" s="2"/>
      <c r="IU570" s="2"/>
      <c r="IV570" s="2"/>
    </row>
    <row r="571" spans="239:256" s="1" customFormat="1" ht="21" customHeight="1">
      <c r="IE571" s="2"/>
      <c r="IF571" s="2"/>
      <c r="IG571" s="2"/>
      <c r="IH571" s="2"/>
      <c r="II571" s="2"/>
      <c r="IJ571" s="2"/>
      <c r="IK571" s="2"/>
      <c r="IL571" s="2"/>
      <c r="IM571" s="2"/>
      <c r="IN571" s="2"/>
      <c r="IO571" s="2"/>
      <c r="IP571" s="2"/>
      <c r="IQ571" s="2"/>
      <c r="IR571" s="2"/>
      <c r="IS571" s="2"/>
      <c r="IT571" s="2"/>
      <c r="IU571" s="2"/>
      <c r="IV571" s="2"/>
    </row>
    <row r="572" spans="239:256" s="1" customFormat="1" ht="21" customHeight="1">
      <c r="IE572" s="2"/>
      <c r="IF572" s="2"/>
      <c r="IG572" s="2"/>
      <c r="IH572" s="2"/>
      <c r="II572" s="2"/>
      <c r="IJ572" s="2"/>
      <c r="IK572" s="2"/>
      <c r="IL572" s="2"/>
      <c r="IM572" s="2"/>
      <c r="IN572" s="2"/>
      <c r="IO572" s="2"/>
      <c r="IP572" s="2"/>
      <c r="IQ572" s="2"/>
      <c r="IR572" s="2"/>
      <c r="IS572" s="2"/>
      <c r="IT572" s="2"/>
      <c r="IU572" s="2"/>
      <c r="IV572" s="2"/>
    </row>
    <row r="573" spans="239:256" s="1" customFormat="1" ht="21" customHeight="1">
      <c r="IE573" s="2"/>
      <c r="IF573" s="2"/>
      <c r="IG573" s="2"/>
      <c r="IH573" s="2"/>
      <c r="II573" s="2"/>
      <c r="IJ573" s="2"/>
      <c r="IK573" s="2"/>
      <c r="IL573" s="2"/>
      <c r="IM573" s="2"/>
      <c r="IN573" s="2"/>
      <c r="IO573" s="2"/>
      <c r="IP573" s="2"/>
      <c r="IQ573" s="2"/>
      <c r="IR573" s="2"/>
      <c r="IS573" s="2"/>
      <c r="IT573" s="2"/>
      <c r="IU573" s="2"/>
      <c r="IV573" s="2"/>
    </row>
    <row r="574" spans="239:256" s="1" customFormat="1" ht="21" customHeight="1">
      <c r="IE574" s="2"/>
      <c r="IF574" s="2"/>
      <c r="IG574" s="2"/>
      <c r="IH574" s="2"/>
      <c r="II574" s="2"/>
      <c r="IJ574" s="2"/>
      <c r="IK574" s="2"/>
      <c r="IL574" s="2"/>
      <c r="IM574" s="2"/>
      <c r="IN574" s="2"/>
      <c r="IO574" s="2"/>
      <c r="IP574" s="2"/>
      <c r="IQ574" s="2"/>
      <c r="IR574" s="2"/>
      <c r="IS574" s="2"/>
      <c r="IT574" s="2"/>
      <c r="IU574" s="2"/>
      <c r="IV574" s="2"/>
    </row>
    <row r="575" spans="239:256" s="1" customFormat="1" ht="21" customHeight="1">
      <c r="IE575" s="2"/>
      <c r="IF575" s="2"/>
      <c r="IG575" s="2"/>
      <c r="IH575" s="2"/>
      <c r="II575" s="2"/>
      <c r="IJ575" s="2"/>
      <c r="IK575" s="2"/>
      <c r="IL575" s="2"/>
      <c r="IM575" s="2"/>
      <c r="IN575" s="2"/>
      <c r="IO575" s="2"/>
      <c r="IP575" s="2"/>
      <c r="IQ575" s="2"/>
      <c r="IR575" s="2"/>
      <c r="IS575" s="2"/>
      <c r="IT575" s="2"/>
      <c r="IU575" s="2"/>
      <c r="IV575" s="2"/>
    </row>
    <row r="576" spans="239:256" s="1" customFormat="1" ht="21" customHeight="1">
      <c r="IE576" s="2"/>
      <c r="IF576" s="2"/>
      <c r="IG576" s="2"/>
      <c r="IH576" s="2"/>
      <c r="II576" s="2"/>
      <c r="IJ576" s="2"/>
      <c r="IK576" s="2"/>
      <c r="IL576" s="2"/>
      <c r="IM576" s="2"/>
      <c r="IN576" s="2"/>
      <c r="IO576" s="2"/>
      <c r="IP576" s="2"/>
      <c r="IQ576" s="2"/>
      <c r="IR576" s="2"/>
      <c r="IS576" s="2"/>
      <c r="IT576" s="2"/>
      <c r="IU576" s="2"/>
      <c r="IV576" s="2"/>
    </row>
    <row r="577" spans="239:256" s="1" customFormat="1" ht="21" customHeight="1">
      <c r="IE577" s="2"/>
      <c r="IF577" s="2"/>
      <c r="IG577" s="2"/>
      <c r="IH577" s="2"/>
      <c r="II577" s="2"/>
      <c r="IJ577" s="2"/>
      <c r="IK577" s="2"/>
      <c r="IL577" s="2"/>
      <c r="IM577" s="2"/>
      <c r="IN577" s="2"/>
      <c r="IO577" s="2"/>
      <c r="IP577" s="2"/>
      <c r="IQ577" s="2"/>
      <c r="IR577" s="2"/>
      <c r="IS577" s="2"/>
      <c r="IT577" s="2"/>
      <c r="IU577" s="2"/>
      <c r="IV577" s="2"/>
    </row>
    <row r="578" spans="239:256" s="1" customFormat="1" ht="21" customHeight="1">
      <c r="IE578" s="2"/>
      <c r="IF578" s="2"/>
      <c r="IG578" s="2"/>
      <c r="IH578" s="2"/>
      <c r="II578" s="2"/>
      <c r="IJ578" s="2"/>
      <c r="IK578" s="2"/>
      <c r="IL578" s="2"/>
      <c r="IM578" s="2"/>
      <c r="IN578" s="2"/>
      <c r="IO578" s="2"/>
      <c r="IP578" s="2"/>
      <c r="IQ578" s="2"/>
      <c r="IR578" s="2"/>
      <c r="IS578" s="2"/>
      <c r="IT578" s="2"/>
      <c r="IU578" s="2"/>
      <c r="IV578" s="2"/>
    </row>
    <row r="579" spans="239:256" s="1" customFormat="1" ht="21" customHeight="1">
      <c r="IE579" s="2"/>
      <c r="IF579" s="2"/>
      <c r="IG579" s="2"/>
      <c r="IH579" s="2"/>
      <c r="II579" s="2"/>
      <c r="IJ579" s="2"/>
      <c r="IK579" s="2"/>
      <c r="IL579" s="2"/>
      <c r="IM579" s="2"/>
      <c r="IN579" s="2"/>
      <c r="IO579" s="2"/>
      <c r="IP579" s="2"/>
      <c r="IQ579" s="2"/>
      <c r="IR579" s="2"/>
      <c r="IS579" s="2"/>
      <c r="IT579" s="2"/>
      <c r="IU579" s="2"/>
      <c r="IV579" s="2"/>
    </row>
    <row r="580" spans="239:256" s="1" customFormat="1" ht="21" customHeight="1">
      <c r="IE580" s="2"/>
      <c r="IF580" s="2"/>
      <c r="IG580" s="2"/>
      <c r="IH580" s="2"/>
      <c r="II580" s="2"/>
      <c r="IJ580" s="2"/>
      <c r="IK580" s="2"/>
      <c r="IL580" s="2"/>
      <c r="IM580" s="2"/>
      <c r="IN580" s="2"/>
      <c r="IO580" s="2"/>
      <c r="IP580" s="2"/>
      <c r="IQ580" s="2"/>
      <c r="IR580" s="2"/>
      <c r="IS580" s="2"/>
      <c r="IT580" s="2"/>
      <c r="IU580" s="2"/>
      <c r="IV580" s="2"/>
    </row>
    <row r="581" spans="239:256" s="1" customFormat="1" ht="21" customHeight="1">
      <c r="IE581" s="2"/>
      <c r="IF581" s="2"/>
      <c r="IG581" s="2"/>
      <c r="IH581" s="2"/>
      <c r="II581" s="2"/>
      <c r="IJ581" s="2"/>
      <c r="IK581" s="2"/>
      <c r="IL581" s="2"/>
      <c r="IM581" s="2"/>
      <c r="IN581" s="2"/>
      <c r="IO581" s="2"/>
      <c r="IP581" s="2"/>
      <c r="IQ581" s="2"/>
      <c r="IR581" s="2"/>
      <c r="IS581" s="2"/>
      <c r="IT581" s="2"/>
      <c r="IU581" s="2"/>
      <c r="IV581" s="2"/>
    </row>
    <row r="582" spans="239:256" s="1" customFormat="1" ht="21" customHeight="1">
      <c r="IE582" s="2"/>
      <c r="IF582" s="2"/>
      <c r="IG582" s="2"/>
      <c r="IH582" s="2"/>
      <c r="II582" s="2"/>
      <c r="IJ582" s="2"/>
      <c r="IK582" s="2"/>
      <c r="IL582" s="2"/>
      <c r="IM582" s="2"/>
      <c r="IN582" s="2"/>
      <c r="IO582" s="2"/>
      <c r="IP582" s="2"/>
      <c r="IQ582" s="2"/>
      <c r="IR582" s="2"/>
      <c r="IS582" s="2"/>
      <c r="IT582" s="2"/>
      <c r="IU582" s="2"/>
      <c r="IV582" s="2"/>
    </row>
    <row r="583" spans="239:256" s="1" customFormat="1" ht="21" customHeight="1">
      <c r="IE583" s="2"/>
      <c r="IF583" s="2"/>
      <c r="IG583" s="2"/>
      <c r="IH583" s="2"/>
      <c r="II583" s="2"/>
      <c r="IJ583" s="2"/>
      <c r="IK583" s="2"/>
      <c r="IL583" s="2"/>
      <c r="IM583" s="2"/>
      <c r="IN583" s="2"/>
      <c r="IO583" s="2"/>
      <c r="IP583" s="2"/>
      <c r="IQ583" s="2"/>
      <c r="IR583" s="2"/>
      <c r="IS583" s="2"/>
      <c r="IT583" s="2"/>
      <c r="IU583" s="2"/>
      <c r="IV583" s="2"/>
    </row>
    <row r="584" spans="239:256" s="1" customFormat="1" ht="21" customHeight="1">
      <c r="IE584" s="2"/>
      <c r="IF584" s="2"/>
      <c r="IG584" s="2"/>
      <c r="IH584" s="2"/>
      <c r="II584" s="2"/>
      <c r="IJ584" s="2"/>
      <c r="IK584" s="2"/>
      <c r="IL584" s="2"/>
      <c r="IM584" s="2"/>
      <c r="IN584" s="2"/>
      <c r="IO584" s="2"/>
      <c r="IP584" s="2"/>
      <c r="IQ584" s="2"/>
      <c r="IR584" s="2"/>
      <c r="IS584" s="2"/>
      <c r="IT584" s="2"/>
      <c r="IU584" s="2"/>
      <c r="IV584" s="2"/>
    </row>
    <row r="585" spans="239:256" s="1" customFormat="1" ht="21" customHeight="1">
      <c r="IE585" s="2"/>
      <c r="IF585" s="2"/>
      <c r="IG585" s="2"/>
      <c r="IH585" s="2"/>
      <c r="II585" s="2"/>
      <c r="IJ585" s="2"/>
      <c r="IK585" s="2"/>
      <c r="IL585" s="2"/>
      <c r="IM585" s="2"/>
      <c r="IN585" s="2"/>
      <c r="IO585" s="2"/>
      <c r="IP585" s="2"/>
      <c r="IQ585" s="2"/>
      <c r="IR585" s="2"/>
      <c r="IS585" s="2"/>
      <c r="IT585" s="2"/>
      <c r="IU585" s="2"/>
      <c r="IV585" s="2"/>
    </row>
    <row r="586" spans="239:256" s="1" customFormat="1" ht="21" customHeight="1">
      <c r="IE586" s="2"/>
      <c r="IF586" s="2"/>
      <c r="IG586" s="2"/>
      <c r="IH586" s="2"/>
      <c r="II586" s="2"/>
      <c r="IJ586" s="2"/>
      <c r="IK586" s="2"/>
      <c r="IL586" s="2"/>
      <c r="IM586" s="2"/>
      <c r="IN586" s="2"/>
      <c r="IO586" s="2"/>
      <c r="IP586" s="2"/>
      <c r="IQ586" s="2"/>
      <c r="IR586" s="2"/>
      <c r="IS586" s="2"/>
      <c r="IT586" s="2"/>
      <c r="IU586" s="2"/>
      <c r="IV586" s="2"/>
    </row>
    <row r="587" spans="239:256" s="1" customFormat="1" ht="21" customHeight="1">
      <c r="IE587" s="2"/>
      <c r="IF587" s="2"/>
      <c r="IG587" s="2"/>
      <c r="IH587" s="2"/>
      <c r="II587" s="2"/>
      <c r="IJ587" s="2"/>
      <c r="IK587" s="2"/>
      <c r="IL587" s="2"/>
      <c r="IM587" s="2"/>
      <c r="IN587" s="2"/>
      <c r="IO587" s="2"/>
      <c r="IP587" s="2"/>
      <c r="IQ587" s="2"/>
      <c r="IR587" s="2"/>
      <c r="IS587" s="2"/>
      <c r="IT587" s="2"/>
      <c r="IU587" s="2"/>
      <c r="IV587" s="2"/>
    </row>
    <row r="588" spans="239:256" s="1" customFormat="1" ht="21" customHeight="1">
      <c r="IE588" s="2"/>
      <c r="IF588" s="2"/>
      <c r="IG588" s="2"/>
      <c r="IH588" s="2"/>
      <c r="II588" s="2"/>
      <c r="IJ588" s="2"/>
      <c r="IK588" s="2"/>
      <c r="IL588" s="2"/>
      <c r="IM588" s="2"/>
      <c r="IN588" s="2"/>
      <c r="IO588" s="2"/>
      <c r="IP588" s="2"/>
      <c r="IQ588" s="2"/>
      <c r="IR588" s="2"/>
      <c r="IS588" s="2"/>
      <c r="IT588" s="2"/>
      <c r="IU588" s="2"/>
      <c r="IV588" s="2"/>
    </row>
    <row r="589" spans="239:256" s="1" customFormat="1" ht="21" customHeight="1">
      <c r="IE589" s="2"/>
      <c r="IF589" s="2"/>
      <c r="IG589" s="2"/>
      <c r="IH589" s="2"/>
      <c r="II589" s="2"/>
      <c r="IJ589" s="2"/>
      <c r="IK589" s="2"/>
      <c r="IL589" s="2"/>
      <c r="IM589" s="2"/>
      <c r="IN589" s="2"/>
      <c r="IO589" s="2"/>
      <c r="IP589" s="2"/>
      <c r="IQ589" s="2"/>
      <c r="IR589" s="2"/>
      <c r="IS589" s="2"/>
      <c r="IT589" s="2"/>
      <c r="IU589" s="2"/>
      <c r="IV589" s="2"/>
    </row>
    <row r="590" spans="239:256" s="1" customFormat="1" ht="21" customHeight="1">
      <c r="IE590" s="2"/>
      <c r="IF590" s="2"/>
      <c r="IG590" s="2"/>
      <c r="IH590" s="2"/>
      <c r="II590" s="2"/>
      <c r="IJ590" s="2"/>
      <c r="IK590" s="2"/>
      <c r="IL590" s="2"/>
      <c r="IM590" s="2"/>
      <c r="IN590" s="2"/>
      <c r="IO590" s="2"/>
      <c r="IP590" s="2"/>
      <c r="IQ590" s="2"/>
      <c r="IR590" s="2"/>
      <c r="IS590" s="2"/>
      <c r="IT590" s="2"/>
      <c r="IU590" s="2"/>
      <c r="IV590" s="2"/>
    </row>
    <row r="591" spans="239:256" s="1" customFormat="1" ht="21" customHeight="1">
      <c r="IE591" s="2"/>
      <c r="IF591" s="2"/>
      <c r="IG591" s="2"/>
      <c r="IH591" s="2"/>
      <c r="II591" s="2"/>
      <c r="IJ591" s="2"/>
      <c r="IK591" s="2"/>
      <c r="IL591" s="2"/>
      <c r="IM591" s="2"/>
      <c r="IN591" s="2"/>
      <c r="IO591" s="2"/>
      <c r="IP591" s="2"/>
      <c r="IQ591" s="2"/>
      <c r="IR591" s="2"/>
      <c r="IS591" s="2"/>
      <c r="IT591" s="2"/>
      <c r="IU591" s="2"/>
      <c r="IV591" s="2"/>
    </row>
    <row r="592" spans="239:256" s="1" customFormat="1" ht="21" customHeight="1">
      <c r="IE592" s="2"/>
      <c r="IF592" s="2"/>
      <c r="IG592" s="2"/>
      <c r="IH592" s="2"/>
      <c r="II592" s="2"/>
      <c r="IJ592" s="2"/>
      <c r="IK592" s="2"/>
      <c r="IL592" s="2"/>
      <c r="IM592" s="2"/>
      <c r="IN592" s="2"/>
      <c r="IO592" s="2"/>
      <c r="IP592" s="2"/>
      <c r="IQ592" s="2"/>
      <c r="IR592" s="2"/>
      <c r="IS592" s="2"/>
      <c r="IT592" s="2"/>
      <c r="IU592" s="2"/>
      <c r="IV592" s="2"/>
    </row>
    <row r="593" spans="239:256" s="1" customFormat="1" ht="21" customHeight="1">
      <c r="IE593" s="2"/>
      <c r="IF593" s="2"/>
      <c r="IG593" s="2"/>
      <c r="IH593" s="2"/>
      <c r="II593" s="2"/>
      <c r="IJ593" s="2"/>
      <c r="IK593" s="2"/>
      <c r="IL593" s="2"/>
      <c r="IM593" s="2"/>
      <c r="IN593" s="2"/>
      <c r="IO593" s="2"/>
      <c r="IP593" s="2"/>
      <c r="IQ593" s="2"/>
      <c r="IR593" s="2"/>
      <c r="IS593" s="2"/>
      <c r="IT593" s="2"/>
      <c r="IU593" s="2"/>
      <c r="IV593" s="2"/>
    </row>
    <row r="594" spans="239:256" s="1" customFormat="1" ht="21" customHeight="1">
      <c r="IE594" s="2"/>
      <c r="IF594" s="2"/>
      <c r="IG594" s="2"/>
      <c r="IH594" s="2"/>
      <c r="II594" s="2"/>
      <c r="IJ594" s="2"/>
      <c r="IK594" s="2"/>
      <c r="IL594" s="2"/>
      <c r="IM594" s="2"/>
      <c r="IN594" s="2"/>
      <c r="IO594" s="2"/>
      <c r="IP594" s="2"/>
      <c r="IQ594" s="2"/>
      <c r="IR594" s="2"/>
      <c r="IS594" s="2"/>
      <c r="IT594" s="2"/>
      <c r="IU594" s="2"/>
      <c r="IV594" s="2"/>
    </row>
    <row r="595" spans="239:256" s="1" customFormat="1" ht="21" customHeight="1">
      <c r="IE595" s="2"/>
      <c r="IF595" s="2"/>
      <c r="IG595" s="2"/>
      <c r="IH595" s="2"/>
      <c r="II595" s="2"/>
      <c r="IJ595" s="2"/>
      <c r="IK595" s="2"/>
      <c r="IL595" s="2"/>
      <c r="IM595" s="2"/>
      <c r="IN595" s="2"/>
      <c r="IO595" s="2"/>
      <c r="IP595" s="2"/>
      <c r="IQ595" s="2"/>
      <c r="IR595" s="2"/>
      <c r="IS595" s="2"/>
      <c r="IT595" s="2"/>
      <c r="IU595" s="2"/>
      <c r="IV595" s="2"/>
    </row>
    <row r="596" spans="239:256" s="1" customFormat="1" ht="21" customHeight="1">
      <c r="IE596" s="2"/>
      <c r="IF596" s="2"/>
      <c r="IG596" s="2"/>
      <c r="IH596" s="2"/>
      <c r="II596" s="2"/>
      <c r="IJ596" s="2"/>
      <c r="IK596" s="2"/>
      <c r="IL596" s="2"/>
      <c r="IM596" s="2"/>
      <c r="IN596" s="2"/>
      <c r="IO596" s="2"/>
      <c r="IP596" s="2"/>
      <c r="IQ596" s="2"/>
      <c r="IR596" s="2"/>
      <c r="IS596" s="2"/>
      <c r="IT596" s="2"/>
      <c r="IU596" s="2"/>
      <c r="IV596" s="2"/>
    </row>
    <row r="597" spans="239:256" s="1" customFormat="1" ht="21" customHeight="1">
      <c r="IE597" s="2"/>
      <c r="IF597" s="2"/>
      <c r="IG597" s="2"/>
      <c r="IH597" s="2"/>
      <c r="II597" s="2"/>
      <c r="IJ597" s="2"/>
      <c r="IK597" s="2"/>
      <c r="IL597" s="2"/>
      <c r="IM597" s="2"/>
      <c r="IN597" s="2"/>
      <c r="IO597" s="2"/>
      <c r="IP597" s="2"/>
      <c r="IQ597" s="2"/>
      <c r="IR597" s="2"/>
      <c r="IS597" s="2"/>
      <c r="IT597" s="2"/>
      <c r="IU597" s="2"/>
      <c r="IV597" s="2"/>
    </row>
    <row r="598" spans="239:256" s="1" customFormat="1" ht="21" customHeight="1">
      <c r="IE598" s="2"/>
      <c r="IF598" s="2"/>
      <c r="IG598" s="2"/>
      <c r="IH598" s="2"/>
      <c r="II598" s="2"/>
      <c r="IJ598" s="2"/>
      <c r="IK598" s="2"/>
      <c r="IL598" s="2"/>
      <c r="IM598" s="2"/>
      <c r="IN598" s="2"/>
      <c r="IO598" s="2"/>
      <c r="IP598" s="2"/>
      <c r="IQ598" s="2"/>
      <c r="IR598" s="2"/>
      <c r="IS598" s="2"/>
      <c r="IT598" s="2"/>
      <c r="IU598" s="2"/>
      <c r="IV598" s="2"/>
    </row>
    <row r="599" spans="239:256" s="1" customFormat="1" ht="21" customHeight="1">
      <c r="IE599" s="2"/>
      <c r="IF599" s="2"/>
      <c r="IG599" s="2"/>
      <c r="IH599" s="2"/>
      <c r="II599" s="2"/>
      <c r="IJ599" s="2"/>
      <c r="IK599" s="2"/>
      <c r="IL599" s="2"/>
      <c r="IM599" s="2"/>
      <c r="IN599" s="2"/>
      <c r="IO599" s="2"/>
      <c r="IP599" s="2"/>
      <c r="IQ599" s="2"/>
      <c r="IR599" s="2"/>
      <c r="IS599" s="2"/>
      <c r="IT599" s="2"/>
      <c r="IU599" s="2"/>
      <c r="IV599" s="2"/>
    </row>
    <row r="600" spans="239:256" s="1" customFormat="1" ht="21" customHeight="1">
      <c r="IE600" s="2"/>
      <c r="IF600" s="2"/>
      <c r="IG600" s="2"/>
      <c r="IH600" s="2"/>
      <c r="II600" s="2"/>
      <c r="IJ600" s="2"/>
      <c r="IK600" s="2"/>
      <c r="IL600" s="2"/>
      <c r="IM600" s="2"/>
      <c r="IN600" s="2"/>
      <c r="IO600" s="2"/>
      <c r="IP600" s="2"/>
      <c r="IQ600" s="2"/>
      <c r="IR600" s="2"/>
      <c r="IS600" s="2"/>
      <c r="IT600" s="2"/>
      <c r="IU600" s="2"/>
      <c r="IV600" s="2"/>
    </row>
    <row r="601" spans="239:256" s="1" customFormat="1" ht="21" customHeight="1">
      <c r="IE601" s="2"/>
      <c r="IF601" s="2"/>
      <c r="IG601" s="2"/>
      <c r="IH601" s="2"/>
      <c r="II601" s="2"/>
      <c r="IJ601" s="2"/>
      <c r="IK601" s="2"/>
      <c r="IL601" s="2"/>
      <c r="IM601" s="2"/>
      <c r="IN601" s="2"/>
      <c r="IO601" s="2"/>
      <c r="IP601" s="2"/>
      <c r="IQ601" s="2"/>
      <c r="IR601" s="2"/>
      <c r="IS601" s="2"/>
      <c r="IT601" s="2"/>
      <c r="IU601" s="2"/>
      <c r="IV601" s="2"/>
    </row>
    <row r="602" spans="239:256" s="1" customFormat="1" ht="21" customHeight="1">
      <c r="IE602" s="2"/>
      <c r="IF602" s="2"/>
      <c r="IG602" s="2"/>
      <c r="IH602" s="2"/>
      <c r="II602" s="2"/>
      <c r="IJ602" s="2"/>
      <c r="IK602" s="2"/>
      <c r="IL602" s="2"/>
      <c r="IM602" s="2"/>
      <c r="IN602" s="2"/>
      <c r="IO602" s="2"/>
      <c r="IP602" s="2"/>
      <c r="IQ602" s="2"/>
      <c r="IR602" s="2"/>
      <c r="IS602" s="2"/>
      <c r="IT602" s="2"/>
      <c r="IU602" s="2"/>
      <c r="IV602" s="2"/>
    </row>
    <row r="603" spans="239:256" s="1" customFormat="1" ht="21" customHeight="1">
      <c r="IE603" s="2"/>
      <c r="IF603" s="2"/>
      <c r="IG603" s="2"/>
      <c r="IH603" s="2"/>
      <c r="II603" s="2"/>
      <c r="IJ603" s="2"/>
      <c r="IK603" s="2"/>
      <c r="IL603" s="2"/>
      <c r="IM603" s="2"/>
      <c r="IN603" s="2"/>
      <c r="IO603" s="2"/>
      <c r="IP603" s="2"/>
      <c r="IQ603" s="2"/>
      <c r="IR603" s="2"/>
      <c r="IS603" s="2"/>
      <c r="IT603" s="2"/>
      <c r="IU603" s="2"/>
      <c r="IV603" s="2"/>
    </row>
    <row r="604" spans="239:256" s="1" customFormat="1" ht="21" customHeight="1">
      <c r="IE604" s="2"/>
      <c r="IF604" s="2"/>
      <c r="IG604" s="2"/>
      <c r="IH604" s="2"/>
      <c r="II604" s="2"/>
      <c r="IJ604" s="2"/>
      <c r="IK604" s="2"/>
      <c r="IL604" s="2"/>
      <c r="IM604" s="2"/>
      <c r="IN604" s="2"/>
      <c r="IO604" s="2"/>
      <c r="IP604" s="2"/>
      <c r="IQ604" s="2"/>
      <c r="IR604" s="2"/>
      <c r="IS604" s="2"/>
      <c r="IT604" s="2"/>
      <c r="IU604" s="2"/>
      <c r="IV604" s="2"/>
    </row>
    <row r="605" spans="239:256" s="1" customFormat="1" ht="21" customHeight="1">
      <c r="IE605" s="2"/>
      <c r="IF605" s="2"/>
      <c r="IG605" s="2"/>
      <c r="IH605" s="2"/>
      <c r="II605" s="2"/>
      <c r="IJ605" s="2"/>
      <c r="IK605" s="2"/>
      <c r="IL605" s="2"/>
      <c r="IM605" s="2"/>
      <c r="IN605" s="2"/>
      <c r="IO605" s="2"/>
      <c r="IP605" s="2"/>
      <c r="IQ605" s="2"/>
      <c r="IR605" s="2"/>
      <c r="IS605" s="2"/>
      <c r="IT605" s="2"/>
      <c r="IU605" s="2"/>
      <c r="IV605" s="2"/>
    </row>
    <row r="606" spans="239:256" s="1" customFormat="1" ht="21" customHeight="1">
      <c r="IE606" s="2"/>
      <c r="IF606" s="2"/>
      <c r="IG606" s="2"/>
      <c r="IH606" s="2"/>
      <c r="II606" s="2"/>
      <c r="IJ606" s="2"/>
      <c r="IK606" s="2"/>
      <c r="IL606" s="2"/>
      <c r="IM606" s="2"/>
      <c r="IN606" s="2"/>
      <c r="IO606" s="2"/>
      <c r="IP606" s="2"/>
      <c r="IQ606" s="2"/>
      <c r="IR606" s="2"/>
      <c r="IS606" s="2"/>
      <c r="IT606" s="2"/>
      <c r="IU606" s="2"/>
      <c r="IV606" s="2"/>
    </row>
    <row r="607" spans="239:256" s="1" customFormat="1" ht="21" customHeight="1">
      <c r="IE607" s="2"/>
      <c r="IF607" s="2"/>
      <c r="IG607" s="2"/>
      <c r="IH607" s="2"/>
      <c r="II607" s="2"/>
      <c r="IJ607" s="2"/>
      <c r="IK607" s="2"/>
      <c r="IL607" s="2"/>
      <c r="IM607" s="2"/>
      <c r="IN607" s="2"/>
      <c r="IO607" s="2"/>
      <c r="IP607" s="2"/>
      <c r="IQ607" s="2"/>
      <c r="IR607" s="2"/>
      <c r="IS607" s="2"/>
      <c r="IT607" s="2"/>
      <c r="IU607" s="2"/>
      <c r="IV607" s="2"/>
    </row>
    <row r="608" spans="239:256" s="1" customFormat="1" ht="21" customHeight="1">
      <c r="IE608" s="2"/>
      <c r="IF608" s="2"/>
      <c r="IG608" s="2"/>
      <c r="IH608" s="2"/>
      <c r="II608" s="2"/>
      <c r="IJ608" s="2"/>
      <c r="IK608" s="2"/>
      <c r="IL608" s="2"/>
      <c r="IM608" s="2"/>
      <c r="IN608" s="2"/>
      <c r="IO608" s="2"/>
      <c r="IP608" s="2"/>
      <c r="IQ608" s="2"/>
      <c r="IR608" s="2"/>
      <c r="IS608" s="2"/>
      <c r="IT608" s="2"/>
      <c r="IU608" s="2"/>
      <c r="IV608" s="2"/>
    </row>
    <row r="609" spans="239:256" s="1" customFormat="1" ht="21" customHeight="1">
      <c r="IE609" s="2"/>
      <c r="IF609" s="2"/>
      <c r="IG609" s="2"/>
      <c r="IH609" s="2"/>
      <c r="II609" s="2"/>
      <c r="IJ609" s="2"/>
      <c r="IK609" s="2"/>
      <c r="IL609" s="2"/>
      <c r="IM609" s="2"/>
      <c r="IN609" s="2"/>
      <c r="IO609" s="2"/>
      <c r="IP609" s="2"/>
      <c r="IQ609" s="2"/>
      <c r="IR609" s="2"/>
      <c r="IS609" s="2"/>
      <c r="IT609" s="2"/>
      <c r="IU609" s="2"/>
      <c r="IV609" s="2"/>
    </row>
    <row r="610" spans="239:256" s="1" customFormat="1" ht="21" customHeight="1">
      <c r="IE610" s="2"/>
      <c r="IF610" s="2"/>
      <c r="IG610" s="2"/>
      <c r="IH610" s="2"/>
      <c r="II610" s="2"/>
      <c r="IJ610" s="2"/>
      <c r="IK610" s="2"/>
      <c r="IL610" s="2"/>
      <c r="IM610" s="2"/>
      <c r="IN610" s="2"/>
      <c r="IO610" s="2"/>
      <c r="IP610" s="2"/>
      <c r="IQ610" s="2"/>
      <c r="IR610" s="2"/>
      <c r="IS610" s="2"/>
      <c r="IT610" s="2"/>
      <c r="IU610" s="2"/>
      <c r="IV610" s="2"/>
    </row>
    <row r="611" spans="239:256" s="1" customFormat="1" ht="21" customHeight="1">
      <c r="IE611" s="2"/>
      <c r="IF611" s="2"/>
      <c r="IG611" s="2"/>
      <c r="IH611" s="2"/>
      <c r="II611" s="2"/>
      <c r="IJ611" s="2"/>
      <c r="IK611" s="2"/>
      <c r="IL611" s="2"/>
      <c r="IM611" s="2"/>
      <c r="IN611" s="2"/>
      <c r="IO611" s="2"/>
      <c r="IP611" s="2"/>
      <c r="IQ611" s="2"/>
      <c r="IR611" s="2"/>
      <c r="IS611" s="2"/>
      <c r="IT611" s="2"/>
      <c r="IU611" s="2"/>
      <c r="IV611" s="2"/>
    </row>
    <row r="612" spans="239:256" s="1" customFormat="1" ht="21" customHeight="1">
      <c r="IE612" s="2"/>
      <c r="IF612" s="2"/>
      <c r="IG612" s="2"/>
      <c r="IH612" s="2"/>
      <c r="II612" s="2"/>
      <c r="IJ612" s="2"/>
      <c r="IK612" s="2"/>
      <c r="IL612" s="2"/>
      <c r="IM612" s="2"/>
      <c r="IN612" s="2"/>
      <c r="IO612" s="2"/>
      <c r="IP612" s="2"/>
      <c r="IQ612" s="2"/>
      <c r="IR612" s="2"/>
      <c r="IS612" s="2"/>
      <c r="IT612" s="2"/>
      <c r="IU612" s="2"/>
      <c r="IV612" s="2"/>
    </row>
    <row r="613" spans="239:256" s="1" customFormat="1" ht="21" customHeight="1">
      <c r="IE613" s="2"/>
      <c r="IF613" s="2"/>
      <c r="IG613" s="2"/>
      <c r="IH613" s="2"/>
      <c r="II613" s="2"/>
      <c r="IJ613" s="2"/>
      <c r="IK613" s="2"/>
      <c r="IL613" s="2"/>
      <c r="IM613" s="2"/>
      <c r="IN613" s="2"/>
      <c r="IO613" s="2"/>
      <c r="IP613" s="2"/>
      <c r="IQ613" s="2"/>
      <c r="IR613" s="2"/>
      <c r="IS613" s="2"/>
      <c r="IT613" s="2"/>
      <c r="IU613" s="2"/>
      <c r="IV613" s="2"/>
    </row>
    <row r="614" spans="239:256" s="1" customFormat="1" ht="21" customHeight="1">
      <c r="IE614" s="2"/>
      <c r="IF614" s="2"/>
      <c r="IG614" s="2"/>
      <c r="IH614" s="2"/>
      <c r="II614" s="2"/>
      <c r="IJ614" s="2"/>
      <c r="IK614" s="2"/>
      <c r="IL614" s="2"/>
      <c r="IM614" s="2"/>
      <c r="IN614" s="2"/>
      <c r="IO614" s="2"/>
      <c r="IP614" s="2"/>
      <c r="IQ614" s="2"/>
      <c r="IR614" s="2"/>
      <c r="IS614" s="2"/>
      <c r="IT614" s="2"/>
      <c r="IU614" s="2"/>
      <c r="IV614" s="2"/>
    </row>
    <row r="615" spans="239:256" s="1" customFormat="1" ht="21" customHeight="1">
      <c r="IE615" s="2"/>
      <c r="IF615" s="2"/>
      <c r="IG615" s="2"/>
      <c r="IH615" s="2"/>
      <c r="II615" s="2"/>
      <c r="IJ615" s="2"/>
      <c r="IK615" s="2"/>
      <c r="IL615" s="2"/>
      <c r="IM615" s="2"/>
      <c r="IN615" s="2"/>
      <c r="IO615" s="2"/>
      <c r="IP615" s="2"/>
      <c r="IQ615" s="2"/>
      <c r="IR615" s="2"/>
      <c r="IS615" s="2"/>
      <c r="IT615" s="2"/>
      <c r="IU615" s="2"/>
      <c r="IV615" s="2"/>
    </row>
    <row r="616" spans="239:256" s="1" customFormat="1" ht="21" customHeight="1">
      <c r="IE616" s="2"/>
      <c r="IF616" s="2"/>
      <c r="IG616" s="2"/>
      <c r="IH616" s="2"/>
      <c r="II616" s="2"/>
      <c r="IJ616" s="2"/>
      <c r="IK616" s="2"/>
      <c r="IL616" s="2"/>
      <c r="IM616" s="2"/>
      <c r="IN616" s="2"/>
      <c r="IO616" s="2"/>
      <c r="IP616" s="2"/>
      <c r="IQ616" s="2"/>
      <c r="IR616" s="2"/>
      <c r="IS616" s="2"/>
      <c r="IT616" s="2"/>
      <c r="IU616" s="2"/>
      <c r="IV616" s="2"/>
    </row>
    <row r="617" spans="239:256" s="1" customFormat="1" ht="21" customHeight="1">
      <c r="IE617" s="2"/>
      <c r="IF617" s="2"/>
      <c r="IG617" s="2"/>
      <c r="IH617" s="2"/>
      <c r="II617" s="2"/>
      <c r="IJ617" s="2"/>
      <c r="IK617" s="2"/>
      <c r="IL617" s="2"/>
      <c r="IM617" s="2"/>
      <c r="IN617" s="2"/>
      <c r="IO617" s="2"/>
      <c r="IP617" s="2"/>
      <c r="IQ617" s="2"/>
      <c r="IR617" s="2"/>
      <c r="IS617" s="2"/>
      <c r="IT617" s="2"/>
      <c r="IU617" s="2"/>
      <c r="IV617" s="2"/>
    </row>
    <row r="618" spans="239:256" s="1" customFormat="1" ht="21" customHeight="1">
      <c r="IE618" s="2"/>
      <c r="IF618" s="2"/>
      <c r="IG618" s="2"/>
      <c r="IH618" s="2"/>
      <c r="II618" s="2"/>
      <c r="IJ618" s="2"/>
      <c r="IK618" s="2"/>
      <c r="IL618" s="2"/>
      <c r="IM618" s="2"/>
      <c r="IN618" s="2"/>
      <c r="IO618" s="2"/>
      <c r="IP618" s="2"/>
      <c r="IQ618" s="2"/>
      <c r="IR618" s="2"/>
      <c r="IS618" s="2"/>
      <c r="IT618" s="2"/>
      <c r="IU618" s="2"/>
      <c r="IV618" s="2"/>
    </row>
    <row r="619" spans="239:256" s="1" customFormat="1" ht="21" customHeight="1">
      <c r="IE619" s="2"/>
      <c r="IF619" s="2"/>
      <c r="IG619" s="2"/>
      <c r="IH619" s="2"/>
      <c r="II619" s="2"/>
      <c r="IJ619" s="2"/>
      <c r="IK619" s="2"/>
      <c r="IL619" s="2"/>
      <c r="IM619" s="2"/>
      <c r="IN619" s="2"/>
      <c r="IO619" s="2"/>
      <c r="IP619" s="2"/>
      <c r="IQ619" s="2"/>
      <c r="IR619" s="2"/>
      <c r="IS619" s="2"/>
      <c r="IT619" s="2"/>
      <c r="IU619" s="2"/>
      <c r="IV619" s="2"/>
    </row>
    <row r="620" spans="239:256" s="1" customFormat="1" ht="21" customHeight="1">
      <c r="IE620" s="2"/>
      <c r="IF620" s="2"/>
      <c r="IG620" s="2"/>
      <c r="IH620" s="2"/>
      <c r="II620" s="2"/>
      <c r="IJ620" s="2"/>
      <c r="IK620" s="2"/>
      <c r="IL620" s="2"/>
      <c r="IM620" s="2"/>
      <c r="IN620" s="2"/>
      <c r="IO620" s="2"/>
      <c r="IP620" s="2"/>
      <c r="IQ620" s="2"/>
      <c r="IR620" s="2"/>
      <c r="IS620" s="2"/>
      <c r="IT620" s="2"/>
      <c r="IU620" s="2"/>
      <c r="IV620" s="2"/>
    </row>
    <row r="621" spans="239:256" s="1" customFormat="1" ht="21" customHeight="1">
      <c r="IE621" s="2"/>
      <c r="IF621" s="2"/>
      <c r="IG621" s="2"/>
      <c r="IH621" s="2"/>
      <c r="II621" s="2"/>
      <c r="IJ621" s="2"/>
      <c r="IK621" s="2"/>
      <c r="IL621" s="2"/>
      <c r="IM621" s="2"/>
      <c r="IN621" s="2"/>
      <c r="IO621" s="2"/>
      <c r="IP621" s="2"/>
      <c r="IQ621" s="2"/>
      <c r="IR621" s="2"/>
      <c r="IS621" s="2"/>
      <c r="IT621" s="2"/>
      <c r="IU621" s="2"/>
      <c r="IV621" s="2"/>
    </row>
    <row r="622" spans="239:256" s="1" customFormat="1" ht="21" customHeight="1">
      <c r="IE622" s="2"/>
      <c r="IF622" s="2"/>
      <c r="IG622" s="2"/>
      <c r="IH622" s="2"/>
      <c r="II622" s="2"/>
      <c r="IJ622" s="2"/>
      <c r="IK622" s="2"/>
      <c r="IL622" s="2"/>
      <c r="IM622" s="2"/>
      <c r="IN622" s="2"/>
      <c r="IO622" s="2"/>
      <c r="IP622" s="2"/>
      <c r="IQ622" s="2"/>
      <c r="IR622" s="2"/>
      <c r="IS622" s="2"/>
      <c r="IT622" s="2"/>
      <c r="IU622" s="2"/>
      <c r="IV622" s="2"/>
    </row>
    <row r="623" spans="239:256" s="1" customFormat="1" ht="21" customHeight="1">
      <c r="IE623" s="2"/>
      <c r="IF623" s="2"/>
      <c r="IG623" s="2"/>
      <c r="IH623" s="2"/>
      <c r="II623" s="2"/>
      <c r="IJ623" s="2"/>
      <c r="IK623" s="2"/>
      <c r="IL623" s="2"/>
      <c r="IM623" s="2"/>
      <c r="IN623" s="2"/>
      <c r="IO623" s="2"/>
      <c r="IP623" s="2"/>
      <c r="IQ623" s="2"/>
      <c r="IR623" s="2"/>
      <c r="IS623" s="2"/>
      <c r="IT623" s="2"/>
      <c r="IU623" s="2"/>
      <c r="IV623" s="2"/>
    </row>
    <row r="624" spans="239:256" s="1" customFormat="1" ht="21" customHeight="1">
      <c r="IE624" s="2"/>
      <c r="IF624" s="2"/>
      <c r="IG624" s="2"/>
      <c r="IH624" s="2"/>
      <c r="II624" s="2"/>
      <c r="IJ624" s="2"/>
      <c r="IK624" s="2"/>
      <c r="IL624" s="2"/>
      <c r="IM624" s="2"/>
      <c r="IN624" s="2"/>
      <c r="IO624" s="2"/>
      <c r="IP624" s="2"/>
      <c r="IQ624" s="2"/>
      <c r="IR624" s="2"/>
      <c r="IS624" s="2"/>
      <c r="IT624" s="2"/>
      <c r="IU624" s="2"/>
      <c r="IV624" s="2"/>
    </row>
    <row r="625" spans="239:256" s="1" customFormat="1" ht="21" customHeight="1">
      <c r="IE625" s="2"/>
      <c r="IF625" s="2"/>
      <c r="IG625" s="2"/>
      <c r="IH625" s="2"/>
      <c r="II625" s="2"/>
      <c r="IJ625" s="2"/>
      <c r="IK625" s="2"/>
      <c r="IL625" s="2"/>
      <c r="IM625" s="2"/>
      <c r="IN625" s="2"/>
      <c r="IO625" s="2"/>
      <c r="IP625" s="2"/>
      <c r="IQ625" s="2"/>
      <c r="IR625" s="2"/>
      <c r="IS625" s="2"/>
      <c r="IT625" s="2"/>
      <c r="IU625" s="2"/>
      <c r="IV625" s="2"/>
    </row>
    <row r="626" spans="239:256" s="1" customFormat="1" ht="21" customHeight="1">
      <c r="IE626" s="2"/>
      <c r="IF626" s="2"/>
      <c r="IG626" s="2"/>
      <c r="IH626" s="2"/>
      <c r="II626" s="2"/>
      <c r="IJ626" s="2"/>
      <c r="IK626" s="2"/>
      <c r="IL626" s="2"/>
      <c r="IM626" s="2"/>
      <c r="IN626" s="2"/>
      <c r="IO626" s="2"/>
      <c r="IP626" s="2"/>
      <c r="IQ626" s="2"/>
      <c r="IR626" s="2"/>
      <c r="IS626" s="2"/>
      <c r="IT626" s="2"/>
      <c r="IU626" s="2"/>
      <c r="IV626" s="2"/>
    </row>
    <row r="627" spans="239:256" s="1" customFormat="1" ht="21" customHeight="1">
      <c r="IE627" s="2"/>
      <c r="IF627" s="2"/>
      <c r="IG627" s="2"/>
      <c r="IH627" s="2"/>
      <c r="II627" s="2"/>
      <c r="IJ627" s="2"/>
      <c r="IK627" s="2"/>
      <c r="IL627" s="2"/>
      <c r="IM627" s="2"/>
      <c r="IN627" s="2"/>
      <c r="IO627" s="2"/>
      <c r="IP627" s="2"/>
      <c r="IQ627" s="2"/>
      <c r="IR627" s="2"/>
      <c r="IS627" s="2"/>
      <c r="IT627" s="2"/>
      <c r="IU627" s="2"/>
      <c r="IV627" s="2"/>
    </row>
    <row r="628" spans="239:256" s="1" customFormat="1" ht="21" customHeight="1">
      <c r="IE628" s="2"/>
      <c r="IF628" s="2"/>
      <c r="IG628" s="2"/>
      <c r="IH628" s="2"/>
      <c r="II628" s="2"/>
      <c r="IJ628" s="2"/>
      <c r="IK628" s="2"/>
      <c r="IL628" s="2"/>
      <c r="IM628" s="2"/>
      <c r="IN628" s="2"/>
      <c r="IO628" s="2"/>
      <c r="IP628" s="2"/>
      <c r="IQ628" s="2"/>
      <c r="IR628" s="2"/>
      <c r="IS628" s="2"/>
      <c r="IT628" s="2"/>
      <c r="IU628" s="2"/>
      <c r="IV628" s="2"/>
    </row>
    <row r="629" spans="239:256" s="1" customFormat="1" ht="21" customHeight="1">
      <c r="IE629" s="2"/>
      <c r="IF629" s="2"/>
      <c r="IG629" s="2"/>
      <c r="IH629" s="2"/>
      <c r="II629" s="2"/>
      <c r="IJ629" s="2"/>
      <c r="IK629" s="2"/>
      <c r="IL629" s="2"/>
      <c r="IM629" s="2"/>
      <c r="IN629" s="2"/>
      <c r="IO629" s="2"/>
      <c r="IP629" s="2"/>
      <c r="IQ629" s="2"/>
      <c r="IR629" s="2"/>
      <c r="IS629" s="2"/>
      <c r="IT629" s="2"/>
      <c r="IU629" s="2"/>
      <c r="IV629" s="2"/>
    </row>
    <row r="630" spans="239:256" s="1" customFormat="1" ht="21" customHeight="1">
      <c r="IE630" s="2"/>
      <c r="IF630" s="2"/>
      <c r="IG630" s="2"/>
      <c r="IH630" s="2"/>
      <c r="II630" s="2"/>
      <c r="IJ630" s="2"/>
      <c r="IK630" s="2"/>
      <c r="IL630" s="2"/>
      <c r="IM630" s="2"/>
      <c r="IN630" s="2"/>
      <c r="IO630" s="2"/>
      <c r="IP630" s="2"/>
      <c r="IQ630" s="2"/>
      <c r="IR630" s="2"/>
      <c r="IS630" s="2"/>
      <c r="IT630" s="2"/>
      <c r="IU630" s="2"/>
      <c r="IV630" s="2"/>
    </row>
    <row r="631" spans="239:256" s="1" customFormat="1" ht="21" customHeight="1">
      <c r="IE631" s="2"/>
      <c r="IF631" s="2"/>
      <c r="IG631" s="2"/>
      <c r="IH631" s="2"/>
      <c r="II631" s="2"/>
      <c r="IJ631" s="2"/>
      <c r="IK631" s="2"/>
      <c r="IL631" s="2"/>
      <c r="IM631" s="2"/>
      <c r="IN631" s="2"/>
      <c r="IO631" s="2"/>
      <c r="IP631" s="2"/>
      <c r="IQ631" s="2"/>
      <c r="IR631" s="2"/>
      <c r="IS631" s="2"/>
      <c r="IT631" s="2"/>
      <c r="IU631" s="2"/>
      <c r="IV631" s="2"/>
    </row>
    <row r="632" spans="239:256" s="1" customFormat="1" ht="21" customHeight="1">
      <c r="IE632" s="2"/>
      <c r="IF632" s="2"/>
      <c r="IG632" s="2"/>
      <c r="IH632" s="2"/>
      <c r="II632" s="2"/>
      <c r="IJ632" s="2"/>
      <c r="IK632" s="2"/>
      <c r="IL632" s="2"/>
      <c r="IM632" s="2"/>
      <c r="IN632" s="2"/>
      <c r="IO632" s="2"/>
      <c r="IP632" s="2"/>
      <c r="IQ632" s="2"/>
      <c r="IR632" s="2"/>
      <c r="IS632" s="2"/>
      <c r="IT632" s="2"/>
      <c r="IU632" s="2"/>
      <c r="IV632" s="2"/>
    </row>
    <row r="633" spans="239:256" s="1" customFormat="1" ht="21" customHeight="1">
      <c r="IE633" s="2"/>
      <c r="IF633" s="2"/>
      <c r="IG633" s="2"/>
      <c r="IH633" s="2"/>
      <c r="II633" s="2"/>
      <c r="IJ633" s="2"/>
      <c r="IK633" s="2"/>
      <c r="IL633" s="2"/>
      <c r="IM633" s="2"/>
      <c r="IN633" s="2"/>
      <c r="IO633" s="2"/>
      <c r="IP633" s="2"/>
      <c r="IQ633" s="2"/>
      <c r="IR633" s="2"/>
      <c r="IS633" s="2"/>
      <c r="IT633" s="2"/>
      <c r="IU633" s="2"/>
      <c r="IV633" s="2"/>
    </row>
    <row r="634" spans="239:256" s="1" customFormat="1" ht="21" customHeight="1">
      <c r="IE634" s="2"/>
      <c r="IF634" s="2"/>
      <c r="IG634" s="2"/>
      <c r="IH634" s="2"/>
      <c r="II634" s="2"/>
      <c r="IJ634" s="2"/>
      <c r="IK634" s="2"/>
      <c r="IL634" s="2"/>
      <c r="IM634" s="2"/>
      <c r="IN634" s="2"/>
      <c r="IO634" s="2"/>
      <c r="IP634" s="2"/>
      <c r="IQ634" s="2"/>
      <c r="IR634" s="2"/>
      <c r="IS634" s="2"/>
      <c r="IT634" s="2"/>
      <c r="IU634" s="2"/>
      <c r="IV634" s="2"/>
    </row>
    <row r="635" spans="239:256" s="1" customFormat="1" ht="21" customHeight="1">
      <c r="IE635" s="2"/>
      <c r="IF635" s="2"/>
      <c r="IG635" s="2"/>
      <c r="IH635" s="2"/>
      <c r="II635" s="2"/>
      <c r="IJ635" s="2"/>
      <c r="IK635" s="2"/>
      <c r="IL635" s="2"/>
      <c r="IM635" s="2"/>
      <c r="IN635" s="2"/>
      <c r="IO635" s="2"/>
      <c r="IP635" s="2"/>
      <c r="IQ635" s="2"/>
      <c r="IR635" s="2"/>
      <c r="IS635" s="2"/>
      <c r="IT635" s="2"/>
      <c r="IU635" s="2"/>
      <c r="IV635" s="2"/>
    </row>
    <row r="636" spans="239:256" s="1" customFormat="1" ht="21" customHeight="1">
      <c r="IE636" s="2"/>
      <c r="IF636" s="2"/>
      <c r="IG636" s="2"/>
      <c r="IH636" s="2"/>
      <c r="II636" s="2"/>
      <c r="IJ636" s="2"/>
      <c r="IK636" s="2"/>
      <c r="IL636" s="2"/>
      <c r="IM636" s="2"/>
      <c r="IN636" s="2"/>
      <c r="IO636" s="2"/>
      <c r="IP636" s="2"/>
      <c r="IQ636" s="2"/>
      <c r="IR636" s="2"/>
      <c r="IS636" s="2"/>
      <c r="IT636" s="2"/>
      <c r="IU636" s="2"/>
      <c r="IV636" s="2"/>
    </row>
    <row r="637" spans="239:256" s="1" customFormat="1" ht="21" customHeight="1">
      <c r="IE637" s="2"/>
      <c r="IF637" s="2"/>
      <c r="IG637" s="2"/>
      <c r="IH637" s="2"/>
      <c r="II637" s="2"/>
      <c r="IJ637" s="2"/>
      <c r="IK637" s="2"/>
      <c r="IL637" s="2"/>
      <c r="IM637" s="2"/>
      <c r="IN637" s="2"/>
      <c r="IO637" s="2"/>
      <c r="IP637" s="2"/>
      <c r="IQ637" s="2"/>
      <c r="IR637" s="2"/>
      <c r="IS637" s="2"/>
      <c r="IT637" s="2"/>
      <c r="IU637" s="2"/>
      <c r="IV637" s="2"/>
    </row>
    <row r="638" spans="239:256" s="1" customFormat="1" ht="21" customHeight="1">
      <c r="IE638" s="2"/>
      <c r="IF638" s="2"/>
      <c r="IG638" s="2"/>
      <c r="IH638" s="2"/>
      <c r="II638" s="2"/>
      <c r="IJ638" s="2"/>
      <c r="IK638" s="2"/>
      <c r="IL638" s="2"/>
      <c r="IM638" s="2"/>
      <c r="IN638" s="2"/>
      <c r="IO638" s="2"/>
      <c r="IP638" s="2"/>
      <c r="IQ638" s="2"/>
      <c r="IR638" s="2"/>
      <c r="IS638" s="2"/>
      <c r="IT638" s="2"/>
      <c r="IU638" s="2"/>
      <c r="IV638" s="2"/>
    </row>
    <row r="639" spans="239:256" s="1" customFormat="1" ht="21" customHeight="1">
      <c r="IE639" s="2"/>
      <c r="IF639" s="2"/>
      <c r="IG639" s="2"/>
      <c r="IH639" s="2"/>
      <c r="II639" s="2"/>
      <c r="IJ639" s="2"/>
      <c r="IK639" s="2"/>
      <c r="IL639" s="2"/>
      <c r="IM639" s="2"/>
      <c r="IN639" s="2"/>
      <c r="IO639" s="2"/>
      <c r="IP639" s="2"/>
      <c r="IQ639" s="2"/>
      <c r="IR639" s="2"/>
      <c r="IS639" s="2"/>
      <c r="IT639" s="2"/>
      <c r="IU639" s="2"/>
      <c r="IV639" s="2"/>
    </row>
    <row r="640" spans="239:256" s="1" customFormat="1" ht="21" customHeight="1">
      <c r="IE640" s="2"/>
      <c r="IF640" s="2"/>
      <c r="IG640" s="2"/>
      <c r="IH640" s="2"/>
      <c r="II640" s="2"/>
      <c r="IJ640" s="2"/>
      <c r="IK640" s="2"/>
      <c r="IL640" s="2"/>
      <c r="IM640" s="2"/>
      <c r="IN640" s="2"/>
      <c r="IO640" s="2"/>
      <c r="IP640" s="2"/>
      <c r="IQ640" s="2"/>
      <c r="IR640" s="2"/>
      <c r="IS640" s="2"/>
      <c r="IT640" s="2"/>
      <c r="IU640" s="2"/>
      <c r="IV640" s="2"/>
    </row>
    <row r="641" spans="239:256" s="1" customFormat="1" ht="21" customHeight="1">
      <c r="IE641" s="2"/>
      <c r="IF641" s="2"/>
      <c r="IG641" s="2"/>
      <c r="IH641" s="2"/>
      <c r="II641" s="2"/>
      <c r="IJ641" s="2"/>
      <c r="IK641" s="2"/>
      <c r="IL641" s="2"/>
      <c r="IM641" s="2"/>
      <c r="IN641" s="2"/>
      <c r="IO641" s="2"/>
      <c r="IP641" s="2"/>
      <c r="IQ641" s="2"/>
      <c r="IR641" s="2"/>
      <c r="IS641" s="2"/>
      <c r="IT641" s="2"/>
      <c r="IU641" s="2"/>
      <c r="IV641" s="2"/>
    </row>
    <row r="642" spans="239:256" s="1" customFormat="1" ht="21" customHeight="1">
      <c r="IE642" s="2"/>
      <c r="IF642" s="2"/>
      <c r="IG642" s="2"/>
      <c r="IH642" s="2"/>
      <c r="II642" s="2"/>
      <c r="IJ642" s="2"/>
      <c r="IK642" s="2"/>
      <c r="IL642" s="2"/>
      <c r="IM642" s="2"/>
      <c r="IN642" s="2"/>
      <c r="IO642" s="2"/>
      <c r="IP642" s="2"/>
      <c r="IQ642" s="2"/>
      <c r="IR642" s="2"/>
      <c r="IS642" s="2"/>
      <c r="IT642" s="2"/>
      <c r="IU642" s="2"/>
      <c r="IV642" s="2"/>
    </row>
    <row r="643" spans="239:256" s="1" customFormat="1" ht="21" customHeight="1">
      <c r="IE643" s="2"/>
      <c r="IF643" s="2"/>
      <c r="IG643" s="2"/>
      <c r="IH643" s="2"/>
      <c r="II643" s="2"/>
      <c r="IJ643" s="2"/>
      <c r="IK643" s="2"/>
      <c r="IL643" s="2"/>
      <c r="IM643" s="2"/>
      <c r="IN643" s="2"/>
      <c r="IO643" s="2"/>
      <c r="IP643" s="2"/>
      <c r="IQ643" s="2"/>
      <c r="IR643" s="2"/>
      <c r="IS643" s="2"/>
      <c r="IT643" s="2"/>
      <c r="IU643" s="2"/>
      <c r="IV643" s="2"/>
    </row>
    <row r="644" spans="239:256" s="1" customFormat="1" ht="21" customHeight="1">
      <c r="IE644" s="2"/>
      <c r="IF644" s="2"/>
      <c r="IG644" s="2"/>
      <c r="IH644" s="2"/>
      <c r="II644" s="2"/>
      <c r="IJ644" s="2"/>
      <c r="IK644" s="2"/>
      <c r="IL644" s="2"/>
      <c r="IM644" s="2"/>
      <c r="IN644" s="2"/>
      <c r="IO644" s="2"/>
      <c r="IP644" s="2"/>
      <c r="IQ644" s="2"/>
      <c r="IR644" s="2"/>
      <c r="IS644" s="2"/>
      <c r="IT644" s="2"/>
      <c r="IU644" s="2"/>
      <c r="IV644" s="2"/>
    </row>
    <row r="645" spans="239:256" s="1" customFormat="1" ht="21" customHeight="1">
      <c r="IE645" s="2"/>
      <c r="IF645" s="2"/>
      <c r="IG645" s="2"/>
      <c r="IH645" s="2"/>
      <c r="II645" s="2"/>
      <c r="IJ645" s="2"/>
      <c r="IK645" s="2"/>
      <c r="IL645" s="2"/>
      <c r="IM645" s="2"/>
      <c r="IN645" s="2"/>
      <c r="IO645" s="2"/>
      <c r="IP645" s="2"/>
      <c r="IQ645" s="2"/>
      <c r="IR645" s="2"/>
      <c r="IS645" s="2"/>
      <c r="IT645" s="2"/>
      <c r="IU645" s="2"/>
      <c r="IV645" s="2"/>
    </row>
    <row r="646" spans="239:256" s="1" customFormat="1" ht="21" customHeight="1">
      <c r="IE646" s="2"/>
      <c r="IF646" s="2"/>
      <c r="IG646" s="2"/>
      <c r="IH646" s="2"/>
      <c r="II646" s="2"/>
      <c r="IJ646" s="2"/>
      <c r="IK646" s="2"/>
      <c r="IL646" s="2"/>
      <c r="IM646" s="2"/>
      <c r="IN646" s="2"/>
      <c r="IO646" s="2"/>
      <c r="IP646" s="2"/>
      <c r="IQ646" s="2"/>
      <c r="IR646" s="2"/>
      <c r="IS646" s="2"/>
      <c r="IT646" s="2"/>
      <c r="IU646" s="2"/>
      <c r="IV646" s="2"/>
    </row>
    <row r="647" spans="239:256" s="1" customFormat="1" ht="21" customHeight="1">
      <c r="IE647" s="2"/>
      <c r="IF647" s="2"/>
      <c r="IG647" s="2"/>
      <c r="IH647" s="2"/>
      <c r="II647" s="2"/>
      <c r="IJ647" s="2"/>
      <c r="IK647" s="2"/>
      <c r="IL647" s="2"/>
      <c r="IM647" s="2"/>
      <c r="IN647" s="2"/>
      <c r="IO647" s="2"/>
      <c r="IP647" s="2"/>
      <c r="IQ647" s="2"/>
      <c r="IR647" s="2"/>
      <c r="IS647" s="2"/>
      <c r="IT647" s="2"/>
      <c r="IU647" s="2"/>
      <c r="IV647" s="2"/>
    </row>
    <row r="648" spans="239:256" s="1" customFormat="1" ht="21" customHeight="1">
      <c r="IE648" s="2"/>
      <c r="IF648" s="2"/>
      <c r="IG648" s="2"/>
      <c r="IH648" s="2"/>
      <c r="II648" s="2"/>
      <c r="IJ648" s="2"/>
      <c r="IK648" s="2"/>
      <c r="IL648" s="2"/>
      <c r="IM648" s="2"/>
      <c r="IN648" s="2"/>
      <c r="IO648" s="2"/>
      <c r="IP648" s="2"/>
      <c r="IQ648" s="2"/>
      <c r="IR648" s="2"/>
      <c r="IS648" s="2"/>
      <c r="IT648" s="2"/>
      <c r="IU648" s="2"/>
      <c r="IV648" s="2"/>
    </row>
    <row r="649" spans="239:256" s="1" customFormat="1" ht="21" customHeight="1">
      <c r="IE649" s="2"/>
      <c r="IF649" s="2"/>
      <c r="IG649" s="2"/>
      <c r="IH649" s="2"/>
      <c r="II649" s="2"/>
      <c r="IJ649" s="2"/>
      <c r="IK649" s="2"/>
      <c r="IL649" s="2"/>
      <c r="IM649" s="2"/>
      <c r="IN649" s="2"/>
      <c r="IO649" s="2"/>
      <c r="IP649" s="2"/>
      <c r="IQ649" s="2"/>
      <c r="IR649" s="2"/>
      <c r="IS649" s="2"/>
      <c r="IT649" s="2"/>
      <c r="IU649" s="2"/>
      <c r="IV649" s="2"/>
    </row>
    <row r="650" spans="239:256" s="1" customFormat="1" ht="21" customHeight="1">
      <c r="IE650" s="2"/>
      <c r="IF650" s="2"/>
      <c r="IG650" s="2"/>
      <c r="IH650" s="2"/>
      <c r="II650" s="2"/>
      <c r="IJ650" s="2"/>
      <c r="IK650" s="2"/>
      <c r="IL650" s="2"/>
      <c r="IM650" s="2"/>
      <c r="IN650" s="2"/>
      <c r="IO650" s="2"/>
      <c r="IP650" s="2"/>
      <c r="IQ650" s="2"/>
      <c r="IR650" s="2"/>
      <c r="IS650" s="2"/>
      <c r="IT650" s="2"/>
      <c r="IU650" s="2"/>
      <c r="IV650" s="2"/>
    </row>
    <row r="651" spans="239:256" s="1" customFormat="1" ht="21" customHeight="1">
      <c r="IE651" s="2"/>
      <c r="IF651" s="2"/>
      <c r="IG651" s="2"/>
      <c r="IH651" s="2"/>
      <c r="II651" s="2"/>
      <c r="IJ651" s="2"/>
      <c r="IK651" s="2"/>
      <c r="IL651" s="2"/>
      <c r="IM651" s="2"/>
      <c r="IN651" s="2"/>
      <c r="IO651" s="2"/>
      <c r="IP651" s="2"/>
      <c r="IQ651" s="2"/>
      <c r="IR651" s="2"/>
      <c r="IS651" s="2"/>
      <c r="IT651" s="2"/>
      <c r="IU651" s="2"/>
      <c r="IV651" s="2"/>
    </row>
    <row r="652" spans="239:256" s="1" customFormat="1" ht="21" customHeight="1">
      <c r="IE652" s="2"/>
      <c r="IF652" s="2"/>
      <c r="IG652" s="2"/>
      <c r="IH652" s="2"/>
      <c r="II652" s="2"/>
      <c r="IJ652" s="2"/>
      <c r="IK652" s="2"/>
      <c r="IL652" s="2"/>
      <c r="IM652" s="2"/>
      <c r="IN652" s="2"/>
      <c r="IO652" s="2"/>
      <c r="IP652" s="2"/>
      <c r="IQ652" s="2"/>
      <c r="IR652" s="2"/>
      <c r="IS652" s="2"/>
      <c r="IT652" s="2"/>
      <c r="IU652" s="2"/>
      <c r="IV652" s="2"/>
    </row>
    <row r="653" spans="239:256" s="1" customFormat="1" ht="21" customHeight="1">
      <c r="IE653" s="2"/>
      <c r="IF653" s="2"/>
      <c r="IG653" s="2"/>
      <c r="IH653" s="2"/>
      <c r="II653" s="2"/>
      <c r="IJ653" s="2"/>
      <c r="IK653" s="2"/>
      <c r="IL653" s="2"/>
      <c r="IM653" s="2"/>
      <c r="IN653" s="2"/>
      <c r="IO653" s="2"/>
      <c r="IP653" s="2"/>
      <c r="IQ653" s="2"/>
      <c r="IR653" s="2"/>
      <c r="IS653" s="2"/>
      <c r="IT653" s="2"/>
      <c r="IU653" s="2"/>
      <c r="IV653" s="2"/>
    </row>
    <row r="654" spans="239:256" s="1" customFormat="1" ht="21" customHeight="1">
      <c r="IE654" s="2"/>
      <c r="IF654" s="2"/>
      <c r="IG654" s="2"/>
      <c r="IH654" s="2"/>
      <c r="II654" s="2"/>
      <c r="IJ654" s="2"/>
      <c r="IK654" s="2"/>
      <c r="IL654" s="2"/>
      <c r="IM654" s="2"/>
      <c r="IN654" s="2"/>
      <c r="IO654" s="2"/>
      <c r="IP654" s="2"/>
      <c r="IQ654" s="2"/>
      <c r="IR654" s="2"/>
      <c r="IS654" s="2"/>
      <c r="IT654" s="2"/>
      <c r="IU654" s="2"/>
      <c r="IV654" s="2"/>
    </row>
    <row r="655" spans="239:256" s="1" customFormat="1" ht="21" customHeight="1">
      <c r="IE655" s="2"/>
      <c r="IF655" s="2"/>
      <c r="IG655" s="2"/>
      <c r="IH655" s="2"/>
      <c r="II655" s="2"/>
      <c r="IJ655" s="2"/>
      <c r="IK655" s="2"/>
      <c r="IL655" s="2"/>
      <c r="IM655" s="2"/>
      <c r="IN655" s="2"/>
      <c r="IO655" s="2"/>
      <c r="IP655" s="2"/>
      <c r="IQ655" s="2"/>
      <c r="IR655" s="2"/>
      <c r="IS655" s="2"/>
      <c r="IT655" s="2"/>
      <c r="IU655" s="2"/>
      <c r="IV655" s="2"/>
    </row>
    <row r="656" spans="239:256" s="1" customFormat="1" ht="21" customHeight="1">
      <c r="IE656" s="2"/>
      <c r="IF656" s="2"/>
      <c r="IG656" s="2"/>
      <c r="IH656" s="2"/>
      <c r="II656" s="2"/>
      <c r="IJ656" s="2"/>
      <c r="IK656" s="2"/>
      <c r="IL656" s="2"/>
      <c r="IM656" s="2"/>
      <c r="IN656" s="2"/>
      <c r="IO656" s="2"/>
      <c r="IP656" s="2"/>
      <c r="IQ656" s="2"/>
      <c r="IR656" s="2"/>
      <c r="IS656" s="2"/>
      <c r="IT656" s="2"/>
      <c r="IU656" s="2"/>
      <c r="IV656" s="2"/>
    </row>
    <row r="657" spans="239:256" s="1" customFormat="1" ht="21" customHeight="1">
      <c r="IE657" s="2"/>
      <c r="IF657" s="2"/>
      <c r="IG657" s="2"/>
      <c r="IH657" s="2"/>
      <c r="II657" s="2"/>
      <c r="IJ657" s="2"/>
      <c r="IK657" s="2"/>
      <c r="IL657" s="2"/>
      <c r="IM657" s="2"/>
      <c r="IN657" s="2"/>
      <c r="IO657" s="2"/>
      <c r="IP657" s="2"/>
      <c r="IQ657" s="2"/>
      <c r="IR657" s="2"/>
      <c r="IS657" s="2"/>
      <c r="IT657" s="2"/>
      <c r="IU657" s="2"/>
      <c r="IV657" s="2"/>
    </row>
    <row r="658" spans="239:256" s="1" customFormat="1" ht="21" customHeight="1">
      <c r="IE658" s="2"/>
      <c r="IF658" s="2"/>
      <c r="IG658" s="2"/>
      <c r="IH658" s="2"/>
      <c r="II658" s="2"/>
      <c r="IJ658" s="2"/>
      <c r="IK658" s="2"/>
      <c r="IL658" s="2"/>
      <c r="IM658" s="2"/>
      <c r="IN658" s="2"/>
      <c r="IO658" s="2"/>
      <c r="IP658" s="2"/>
      <c r="IQ658" s="2"/>
      <c r="IR658" s="2"/>
      <c r="IS658" s="2"/>
      <c r="IT658" s="2"/>
      <c r="IU658" s="2"/>
      <c r="IV658" s="2"/>
    </row>
    <row r="659" spans="239:256" s="1" customFormat="1" ht="21" customHeight="1">
      <c r="IE659" s="2"/>
      <c r="IF659" s="2"/>
      <c r="IG659" s="2"/>
      <c r="IH659" s="2"/>
      <c r="II659" s="2"/>
      <c r="IJ659" s="2"/>
      <c r="IK659" s="2"/>
      <c r="IL659" s="2"/>
      <c r="IM659" s="2"/>
      <c r="IN659" s="2"/>
      <c r="IO659" s="2"/>
      <c r="IP659" s="2"/>
      <c r="IQ659" s="2"/>
      <c r="IR659" s="2"/>
      <c r="IS659" s="2"/>
      <c r="IT659" s="2"/>
      <c r="IU659" s="2"/>
      <c r="IV659" s="2"/>
    </row>
    <row r="660" spans="239:256" s="1" customFormat="1" ht="21" customHeight="1">
      <c r="IE660" s="2"/>
      <c r="IF660" s="2"/>
      <c r="IG660" s="2"/>
      <c r="IH660" s="2"/>
      <c r="II660" s="2"/>
      <c r="IJ660" s="2"/>
      <c r="IK660" s="2"/>
      <c r="IL660" s="2"/>
      <c r="IM660" s="2"/>
      <c r="IN660" s="2"/>
      <c r="IO660" s="2"/>
      <c r="IP660" s="2"/>
      <c r="IQ660" s="2"/>
      <c r="IR660" s="2"/>
      <c r="IS660" s="2"/>
      <c r="IT660" s="2"/>
      <c r="IU660" s="2"/>
      <c r="IV660" s="2"/>
    </row>
    <row r="661" spans="239:256" s="1" customFormat="1" ht="21" customHeight="1">
      <c r="IE661" s="2"/>
      <c r="IF661" s="2"/>
      <c r="IG661" s="2"/>
      <c r="IH661" s="2"/>
      <c r="II661" s="2"/>
      <c r="IJ661" s="2"/>
      <c r="IK661" s="2"/>
      <c r="IL661" s="2"/>
      <c r="IM661" s="2"/>
      <c r="IN661" s="2"/>
      <c r="IO661" s="2"/>
      <c r="IP661" s="2"/>
      <c r="IQ661" s="2"/>
      <c r="IR661" s="2"/>
      <c r="IS661" s="2"/>
      <c r="IT661" s="2"/>
      <c r="IU661" s="2"/>
      <c r="IV661" s="2"/>
    </row>
    <row r="662" spans="239:256" s="1" customFormat="1" ht="21" customHeight="1">
      <c r="IE662" s="2"/>
      <c r="IF662" s="2"/>
      <c r="IG662" s="2"/>
      <c r="IH662" s="2"/>
      <c r="II662" s="2"/>
      <c r="IJ662" s="2"/>
      <c r="IK662" s="2"/>
      <c r="IL662" s="2"/>
      <c r="IM662" s="2"/>
      <c r="IN662" s="2"/>
      <c r="IO662" s="2"/>
      <c r="IP662" s="2"/>
      <c r="IQ662" s="2"/>
      <c r="IR662" s="2"/>
      <c r="IS662" s="2"/>
      <c r="IT662" s="2"/>
      <c r="IU662" s="2"/>
      <c r="IV662" s="2"/>
    </row>
    <row r="663" spans="239:256" s="1" customFormat="1" ht="21" customHeight="1">
      <c r="IE663" s="2"/>
      <c r="IF663" s="2"/>
      <c r="IG663" s="2"/>
      <c r="IH663" s="2"/>
      <c r="II663" s="2"/>
      <c r="IJ663" s="2"/>
      <c r="IK663" s="2"/>
      <c r="IL663" s="2"/>
      <c r="IM663" s="2"/>
      <c r="IN663" s="2"/>
      <c r="IO663" s="2"/>
      <c r="IP663" s="2"/>
      <c r="IQ663" s="2"/>
      <c r="IR663" s="2"/>
      <c r="IS663" s="2"/>
      <c r="IT663" s="2"/>
      <c r="IU663" s="2"/>
      <c r="IV663" s="2"/>
    </row>
    <row r="664" spans="239:256" s="1" customFormat="1" ht="21" customHeight="1">
      <c r="IE664" s="2"/>
      <c r="IF664" s="2"/>
      <c r="IG664" s="2"/>
      <c r="IH664" s="2"/>
      <c r="II664" s="2"/>
      <c r="IJ664" s="2"/>
      <c r="IK664" s="2"/>
      <c r="IL664" s="2"/>
      <c r="IM664" s="2"/>
      <c r="IN664" s="2"/>
      <c r="IO664" s="2"/>
      <c r="IP664" s="2"/>
      <c r="IQ664" s="2"/>
      <c r="IR664" s="2"/>
      <c r="IS664" s="2"/>
      <c r="IT664" s="2"/>
      <c r="IU664" s="2"/>
      <c r="IV664" s="2"/>
    </row>
    <row r="665" spans="239:256" s="1" customFormat="1" ht="21" customHeight="1">
      <c r="IE665" s="2"/>
      <c r="IF665" s="2"/>
      <c r="IG665" s="2"/>
      <c r="IH665" s="2"/>
      <c r="II665" s="2"/>
      <c r="IJ665" s="2"/>
      <c r="IK665" s="2"/>
      <c r="IL665" s="2"/>
      <c r="IM665" s="2"/>
      <c r="IN665" s="2"/>
      <c r="IO665" s="2"/>
      <c r="IP665" s="2"/>
      <c r="IQ665" s="2"/>
      <c r="IR665" s="2"/>
      <c r="IS665" s="2"/>
      <c r="IT665" s="2"/>
      <c r="IU665" s="2"/>
      <c r="IV665" s="2"/>
    </row>
    <row r="666" spans="239:256" s="1" customFormat="1" ht="21" customHeight="1">
      <c r="IE666" s="2"/>
      <c r="IF666" s="2"/>
      <c r="IG666" s="2"/>
      <c r="IH666" s="2"/>
      <c r="II666" s="2"/>
      <c r="IJ666" s="2"/>
      <c r="IK666" s="2"/>
      <c r="IL666" s="2"/>
      <c r="IM666" s="2"/>
      <c r="IN666" s="2"/>
      <c r="IO666" s="2"/>
      <c r="IP666" s="2"/>
      <c r="IQ666" s="2"/>
      <c r="IR666" s="2"/>
      <c r="IS666" s="2"/>
      <c r="IT666" s="2"/>
      <c r="IU666" s="2"/>
      <c r="IV666" s="2"/>
    </row>
    <row r="667" spans="239:256" s="1" customFormat="1" ht="21" customHeight="1">
      <c r="IE667" s="2"/>
      <c r="IF667" s="2"/>
      <c r="IG667" s="2"/>
      <c r="IH667" s="2"/>
      <c r="II667" s="2"/>
      <c r="IJ667" s="2"/>
      <c r="IK667" s="2"/>
      <c r="IL667" s="2"/>
      <c r="IM667" s="2"/>
      <c r="IN667" s="2"/>
      <c r="IO667" s="2"/>
      <c r="IP667" s="2"/>
      <c r="IQ667" s="2"/>
      <c r="IR667" s="2"/>
      <c r="IS667" s="2"/>
      <c r="IT667" s="2"/>
      <c r="IU667" s="2"/>
      <c r="IV667" s="2"/>
    </row>
    <row r="668" spans="239:256" s="1" customFormat="1" ht="21" customHeight="1">
      <c r="IE668" s="2"/>
      <c r="IF668" s="2"/>
      <c r="IG668" s="2"/>
      <c r="IH668" s="2"/>
      <c r="II668" s="2"/>
      <c r="IJ668" s="2"/>
      <c r="IK668" s="2"/>
      <c r="IL668" s="2"/>
      <c r="IM668" s="2"/>
      <c r="IN668" s="2"/>
      <c r="IO668" s="2"/>
      <c r="IP668" s="2"/>
      <c r="IQ668" s="2"/>
      <c r="IR668" s="2"/>
      <c r="IS668" s="2"/>
      <c r="IT668" s="2"/>
      <c r="IU668" s="2"/>
      <c r="IV668" s="2"/>
    </row>
    <row r="669" spans="239:256" s="1" customFormat="1" ht="21" customHeight="1">
      <c r="IE669" s="2"/>
      <c r="IF669" s="2"/>
      <c r="IG669" s="2"/>
      <c r="IH669" s="2"/>
      <c r="II669" s="2"/>
      <c r="IJ669" s="2"/>
      <c r="IK669" s="2"/>
      <c r="IL669" s="2"/>
      <c r="IM669" s="2"/>
      <c r="IN669" s="2"/>
      <c r="IO669" s="2"/>
      <c r="IP669" s="2"/>
      <c r="IQ669" s="2"/>
      <c r="IR669" s="2"/>
      <c r="IS669" s="2"/>
      <c r="IT669" s="2"/>
      <c r="IU669" s="2"/>
      <c r="IV669" s="2"/>
    </row>
    <row r="670" spans="239:256" s="1" customFormat="1" ht="21" customHeight="1">
      <c r="IE670" s="2"/>
      <c r="IF670" s="2"/>
      <c r="IG670" s="2"/>
      <c r="IH670" s="2"/>
      <c r="II670" s="2"/>
      <c r="IJ670" s="2"/>
      <c r="IK670" s="2"/>
      <c r="IL670" s="2"/>
      <c r="IM670" s="2"/>
      <c r="IN670" s="2"/>
      <c r="IO670" s="2"/>
      <c r="IP670" s="2"/>
      <c r="IQ670" s="2"/>
      <c r="IR670" s="2"/>
      <c r="IS670" s="2"/>
      <c r="IT670" s="2"/>
      <c r="IU670" s="2"/>
      <c r="IV670" s="2"/>
    </row>
    <row r="671" spans="239:256" s="1" customFormat="1" ht="21" customHeight="1">
      <c r="IE671" s="2"/>
      <c r="IF671" s="2"/>
      <c r="IG671" s="2"/>
      <c r="IH671" s="2"/>
      <c r="II671" s="2"/>
      <c r="IJ671" s="2"/>
      <c r="IK671" s="2"/>
      <c r="IL671" s="2"/>
      <c r="IM671" s="2"/>
      <c r="IN671" s="2"/>
      <c r="IO671" s="2"/>
      <c r="IP671" s="2"/>
      <c r="IQ671" s="2"/>
      <c r="IR671" s="2"/>
      <c r="IS671" s="2"/>
      <c r="IT671" s="2"/>
      <c r="IU671" s="2"/>
      <c r="IV671" s="2"/>
    </row>
    <row r="672" spans="239:256" s="1" customFormat="1" ht="21" customHeight="1">
      <c r="IE672" s="2"/>
      <c r="IF672" s="2"/>
      <c r="IG672" s="2"/>
      <c r="IH672" s="2"/>
      <c r="II672" s="2"/>
      <c r="IJ672" s="2"/>
      <c r="IK672" s="2"/>
      <c r="IL672" s="2"/>
      <c r="IM672" s="2"/>
      <c r="IN672" s="2"/>
      <c r="IO672" s="2"/>
      <c r="IP672" s="2"/>
      <c r="IQ672" s="2"/>
      <c r="IR672" s="2"/>
      <c r="IS672" s="2"/>
      <c r="IT672" s="2"/>
      <c r="IU672" s="2"/>
      <c r="IV672" s="2"/>
    </row>
    <row r="673" spans="239:256" s="1" customFormat="1" ht="21" customHeight="1">
      <c r="IE673" s="2"/>
      <c r="IF673" s="2"/>
      <c r="IG673" s="2"/>
      <c r="IH673" s="2"/>
      <c r="II673" s="2"/>
      <c r="IJ673" s="2"/>
      <c r="IK673" s="2"/>
      <c r="IL673" s="2"/>
      <c r="IM673" s="2"/>
      <c r="IN673" s="2"/>
      <c r="IO673" s="2"/>
      <c r="IP673" s="2"/>
      <c r="IQ673" s="2"/>
      <c r="IR673" s="2"/>
      <c r="IS673" s="2"/>
      <c r="IT673" s="2"/>
      <c r="IU673" s="2"/>
      <c r="IV673" s="2"/>
    </row>
    <row r="674" spans="239:256" s="1" customFormat="1" ht="21" customHeight="1">
      <c r="IE674" s="2"/>
      <c r="IF674" s="2"/>
      <c r="IG674" s="2"/>
      <c r="IH674" s="2"/>
      <c r="II674" s="2"/>
      <c r="IJ674" s="2"/>
      <c r="IK674" s="2"/>
      <c r="IL674" s="2"/>
      <c r="IM674" s="2"/>
      <c r="IN674" s="2"/>
      <c r="IO674" s="2"/>
      <c r="IP674" s="2"/>
      <c r="IQ674" s="2"/>
      <c r="IR674" s="2"/>
      <c r="IS674" s="2"/>
      <c r="IT674" s="2"/>
      <c r="IU674" s="2"/>
      <c r="IV674" s="2"/>
    </row>
    <row r="675" spans="239:256" s="1" customFormat="1" ht="21" customHeight="1">
      <c r="IE675" s="2"/>
      <c r="IF675" s="2"/>
      <c r="IG675" s="2"/>
      <c r="IH675" s="2"/>
      <c r="II675" s="2"/>
      <c r="IJ675" s="2"/>
      <c r="IK675" s="2"/>
      <c r="IL675" s="2"/>
      <c r="IM675" s="2"/>
      <c r="IN675" s="2"/>
      <c r="IO675" s="2"/>
      <c r="IP675" s="2"/>
      <c r="IQ675" s="2"/>
      <c r="IR675" s="2"/>
      <c r="IS675" s="2"/>
      <c r="IT675" s="2"/>
      <c r="IU675" s="2"/>
      <c r="IV675" s="2"/>
    </row>
    <row r="676" spans="239:256" s="1" customFormat="1" ht="21" customHeight="1">
      <c r="IE676" s="2"/>
      <c r="IF676" s="2"/>
      <c r="IG676" s="2"/>
      <c r="IH676" s="2"/>
      <c r="II676" s="2"/>
      <c r="IJ676" s="2"/>
      <c r="IK676" s="2"/>
      <c r="IL676" s="2"/>
      <c r="IM676" s="2"/>
      <c r="IN676" s="2"/>
      <c r="IO676" s="2"/>
      <c r="IP676" s="2"/>
      <c r="IQ676" s="2"/>
      <c r="IR676" s="2"/>
      <c r="IS676" s="2"/>
      <c r="IT676" s="2"/>
      <c r="IU676" s="2"/>
      <c r="IV676" s="2"/>
    </row>
    <row r="677" spans="239:256" s="1" customFormat="1" ht="21" customHeight="1">
      <c r="IE677" s="2"/>
      <c r="IF677" s="2"/>
      <c r="IG677" s="2"/>
      <c r="IH677" s="2"/>
      <c r="II677" s="2"/>
      <c r="IJ677" s="2"/>
      <c r="IK677" s="2"/>
      <c r="IL677" s="2"/>
      <c r="IM677" s="2"/>
      <c r="IN677" s="2"/>
      <c r="IO677" s="2"/>
      <c r="IP677" s="2"/>
      <c r="IQ677" s="2"/>
      <c r="IR677" s="2"/>
      <c r="IS677" s="2"/>
      <c r="IT677" s="2"/>
      <c r="IU677" s="2"/>
      <c r="IV677" s="2"/>
    </row>
    <row r="678" spans="239:256" s="1" customFormat="1" ht="21" customHeight="1">
      <c r="IE678" s="2"/>
      <c r="IF678" s="2"/>
      <c r="IG678" s="2"/>
      <c r="IH678" s="2"/>
      <c r="II678" s="2"/>
      <c r="IJ678" s="2"/>
      <c r="IK678" s="2"/>
      <c r="IL678" s="2"/>
      <c r="IM678" s="2"/>
      <c r="IN678" s="2"/>
      <c r="IO678" s="2"/>
      <c r="IP678" s="2"/>
      <c r="IQ678" s="2"/>
      <c r="IR678" s="2"/>
      <c r="IS678" s="2"/>
      <c r="IT678" s="2"/>
      <c r="IU678" s="2"/>
      <c r="IV678" s="2"/>
    </row>
    <row r="679" spans="239:256" s="1" customFormat="1" ht="21" customHeight="1">
      <c r="IE679" s="2"/>
      <c r="IF679" s="2"/>
      <c r="IG679" s="2"/>
      <c r="IH679" s="2"/>
      <c r="II679" s="2"/>
      <c r="IJ679" s="2"/>
      <c r="IK679" s="2"/>
      <c r="IL679" s="2"/>
      <c r="IM679" s="2"/>
      <c r="IN679" s="2"/>
      <c r="IO679" s="2"/>
      <c r="IP679" s="2"/>
      <c r="IQ679" s="2"/>
      <c r="IR679" s="2"/>
      <c r="IS679" s="2"/>
      <c r="IT679" s="2"/>
      <c r="IU679" s="2"/>
      <c r="IV679" s="2"/>
    </row>
    <row r="680" spans="239:256" s="1" customFormat="1" ht="21" customHeight="1">
      <c r="IE680" s="2"/>
      <c r="IF680" s="2"/>
      <c r="IG680" s="2"/>
      <c r="IH680" s="2"/>
      <c r="II680" s="2"/>
      <c r="IJ680" s="2"/>
      <c r="IK680" s="2"/>
      <c r="IL680" s="2"/>
      <c r="IM680" s="2"/>
      <c r="IN680" s="2"/>
      <c r="IO680" s="2"/>
      <c r="IP680" s="2"/>
      <c r="IQ680" s="2"/>
      <c r="IR680" s="2"/>
      <c r="IS680" s="2"/>
      <c r="IT680" s="2"/>
      <c r="IU680" s="2"/>
      <c r="IV680" s="2"/>
    </row>
    <row r="681" spans="239:256" s="1" customFormat="1" ht="21" customHeight="1">
      <c r="IE681" s="2"/>
      <c r="IF681" s="2"/>
      <c r="IG681" s="2"/>
      <c r="IH681" s="2"/>
      <c r="II681" s="2"/>
      <c r="IJ681" s="2"/>
      <c r="IK681" s="2"/>
      <c r="IL681" s="2"/>
      <c r="IM681" s="2"/>
      <c r="IN681" s="2"/>
      <c r="IO681" s="2"/>
      <c r="IP681" s="2"/>
      <c r="IQ681" s="2"/>
      <c r="IR681" s="2"/>
      <c r="IS681" s="2"/>
      <c r="IT681" s="2"/>
      <c r="IU681" s="2"/>
      <c r="IV681" s="2"/>
    </row>
    <row r="682" spans="239:256" s="1" customFormat="1" ht="21" customHeight="1">
      <c r="IE682" s="2"/>
      <c r="IF682" s="2"/>
      <c r="IG682" s="2"/>
      <c r="IH682" s="2"/>
      <c r="II682" s="2"/>
      <c r="IJ682" s="2"/>
      <c r="IK682" s="2"/>
      <c r="IL682" s="2"/>
      <c r="IM682" s="2"/>
      <c r="IN682" s="2"/>
      <c r="IO682" s="2"/>
      <c r="IP682" s="2"/>
      <c r="IQ682" s="2"/>
      <c r="IR682" s="2"/>
      <c r="IS682" s="2"/>
      <c r="IT682" s="2"/>
      <c r="IU682" s="2"/>
      <c r="IV682" s="2"/>
    </row>
    <row r="683" spans="239:256" s="1" customFormat="1" ht="21" customHeight="1">
      <c r="IE683" s="2"/>
      <c r="IF683" s="2"/>
      <c r="IG683" s="2"/>
      <c r="IH683" s="2"/>
      <c r="II683" s="2"/>
      <c r="IJ683" s="2"/>
      <c r="IK683" s="2"/>
      <c r="IL683" s="2"/>
      <c r="IM683" s="2"/>
      <c r="IN683" s="2"/>
      <c r="IO683" s="2"/>
      <c r="IP683" s="2"/>
      <c r="IQ683" s="2"/>
      <c r="IR683" s="2"/>
      <c r="IS683" s="2"/>
      <c r="IT683" s="2"/>
      <c r="IU683" s="2"/>
      <c r="IV683" s="2"/>
    </row>
    <row r="684" spans="239:256" s="1" customFormat="1" ht="21" customHeight="1">
      <c r="IE684" s="2"/>
      <c r="IF684" s="2"/>
      <c r="IG684" s="2"/>
      <c r="IH684" s="2"/>
      <c r="II684" s="2"/>
      <c r="IJ684" s="2"/>
      <c r="IK684" s="2"/>
      <c r="IL684" s="2"/>
      <c r="IM684" s="2"/>
      <c r="IN684" s="2"/>
      <c r="IO684" s="2"/>
      <c r="IP684" s="2"/>
      <c r="IQ684" s="2"/>
      <c r="IR684" s="2"/>
      <c r="IS684" s="2"/>
      <c r="IT684" s="2"/>
      <c r="IU684" s="2"/>
      <c r="IV684" s="2"/>
    </row>
    <row r="685" spans="239:256" s="1" customFormat="1" ht="21" customHeight="1">
      <c r="IE685" s="2"/>
      <c r="IF685" s="2"/>
      <c r="IG685" s="2"/>
      <c r="IH685" s="2"/>
      <c r="II685" s="2"/>
      <c r="IJ685" s="2"/>
      <c r="IK685" s="2"/>
      <c r="IL685" s="2"/>
      <c r="IM685" s="2"/>
      <c r="IN685" s="2"/>
      <c r="IO685" s="2"/>
      <c r="IP685" s="2"/>
      <c r="IQ685" s="2"/>
      <c r="IR685" s="2"/>
      <c r="IS685" s="2"/>
      <c r="IT685" s="2"/>
      <c r="IU685" s="2"/>
      <c r="IV685" s="2"/>
    </row>
    <row r="686" spans="239:256" s="1" customFormat="1" ht="21" customHeight="1">
      <c r="IE686" s="2"/>
      <c r="IF686" s="2"/>
      <c r="IG686" s="2"/>
      <c r="IH686" s="2"/>
      <c r="II686" s="2"/>
      <c r="IJ686" s="2"/>
      <c r="IK686" s="2"/>
      <c r="IL686" s="2"/>
      <c r="IM686" s="2"/>
      <c r="IN686" s="2"/>
      <c r="IO686" s="2"/>
      <c r="IP686" s="2"/>
      <c r="IQ686" s="2"/>
      <c r="IR686" s="2"/>
      <c r="IS686" s="2"/>
      <c r="IT686" s="2"/>
      <c r="IU686" s="2"/>
      <c r="IV686" s="2"/>
    </row>
    <row r="687" spans="239:256" s="1" customFormat="1" ht="21" customHeight="1">
      <c r="IE687" s="2"/>
      <c r="IF687" s="2"/>
      <c r="IG687" s="2"/>
      <c r="IH687" s="2"/>
      <c r="II687" s="2"/>
      <c r="IJ687" s="2"/>
      <c r="IK687" s="2"/>
      <c r="IL687" s="2"/>
      <c r="IM687" s="2"/>
      <c r="IN687" s="2"/>
      <c r="IO687" s="2"/>
      <c r="IP687" s="2"/>
      <c r="IQ687" s="2"/>
      <c r="IR687" s="2"/>
      <c r="IS687" s="2"/>
      <c r="IT687" s="2"/>
      <c r="IU687" s="2"/>
      <c r="IV687" s="2"/>
    </row>
    <row r="688" spans="239:256" s="1" customFormat="1" ht="21" customHeight="1">
      <c r="IE688" s="2"/>
      <c r="IF688" s="2"/>
      <c r="IG688" s="2"/>
      <c r="IH688" s="2"/>
      <c r="II688" s="2"/>
      <c r="IJ688" s="2"/>
      <c r="IK688" s="2"/>
      <c r="IL688" s="2"/>
      <c r="IM688" s="2"/>
      <c r="IN688" s="2"/>
      <c r="IO688" s="2"/>
      <c r="IP688" s="2"/>
      <c r="IQ688" s="2"/>
      <c r="IR688" s="2"/>
      <c r="IS688" s="2"/>
      <c r="IT688" s="2"/>
      <c r="IU688" s="2"/>
      <c r="IV688" s="2"/>
    </row>
    <row r="689" spans="239:256" s="1" customFormat="1" ht="21" customHeight="1">
      <c r="IE689" s="2"/>
      <c r="IF689" s="2"/>
      <c r="IG689" s="2"/>
      <c r="IH689" s="2"/>
      <c r="II689" s="2"/>
      <c r="IJ689" s="2"/>
      <c r="IK689" s="2"/>
      <c r="IL689" s="2"/>
      <c r="IM689" s="2"/>
      <c r="IN689" s="2"/>
      <c r="IO689" s="2"/>
      <c r="IP689" s="2"/>
      <c r="IQ689" s="2"/>
      <c r="IR689" s="2"/>
      <c r="IS689" s="2"/>
      <c r="IT689" s="2"/>
      <c r="IU689" s="2"/>
      <c r="IV689" s="2"/>
    </row>
    <row r="690" spans="239:256" s="1" customFormat="1" ht="21" customHeight="1">
      <c r="IE690" s="2"/>
      <c r="IF690" s="2"/>
      <c r="IG690" s="2"/>
      <c r="IH690" s="2"/>
      <c r="II690" s="2"/>
      <c r="IJ690" s="2"/>
      <c r="IK690" s="2"/>
      <c r="IL690" s="2"/>
      <c r="IM690" s="2"/>
      <c r="IN690" s="2"/>
      <c r="IO690" s="2"/>
      <c r="IP690" s="2"/>
      <c r="IQ690" s="2"/>
      <c r="IR690" s="2"/>
      <c r="IS690" s="2"/>
      <c r="IT690" s="2"/>
      <c r="IU690" s="2"/>
      <c r="IV690" s="2"/>
    </row>
    <row r="691" spans="239:256" s="1" customFormat="1" ht="21" customHeight="1">
      <c r="IE691" s="2"/>
      <c r="IF691" s="2"/>
      <c r="IG691" s="2"/>
      <c r="IH691" s="2"/>
      <c r="II691" s="2"/>
      <c r="IJ691" s="2"/>
      <c r="IK691" s="2"/>
      <c r="IL691" s="2"/>
      <c r="IM691" s="2"/>
      <c r="IN691" s="2"/>
      <c r="IO691" s="2"/>
      <c r="IP691" s="2"/>
      <c r="IQ691" s="2"/>
      <c r="IR691" s="2"/>
      <c r="IS691" s="2"/>
      <c r="IT691" s="2"/>
      <c r="IU691" s="2"/>
      <c r="IV691" s="2"/>
    </row>
    <row r="692" spans="239:256" s="1" customFormat="1" ht="21" customHeight="1">
      <c r="IE692" s="2"/>
      <c r="IF692" s="2"/>
      <c r="IG692" s="2"/>
      <c r="IH692" s="2"/>
      <c r="II692" s="2"/>
      <c r="IJ692" s="2"/>
      <c r="IK692" s="2"/>
      <c r="IL692" s="2"/>
      <c r="IM692" s="2"/>
      <c r="IN692" s="2"/>
      <c r="IO692" s="2"/>
      <c r="IP692" s="2"/>
      <c r="IQ692" s="2"/>
      <c r="IR692" s="2"/>
      <c r="IS692" s="2"/>
      <c r="IT692" s="2"/>
      <c r="IU692" s="2"/>
      <c r="IV692" s="2"/>
    </row>
    <row r="693" spans="239:256" s="1" customFormat="1" ht="21" customHeight="1">
      <c r="IE693" s="2"/>
      <c r="IF693" s="2"/>
      <c r="IG693" s="2"/>
      <c r="IH693" s="2"/>
      <c r="II693" s="2"/>
      <c r="IJ693" s="2"/>
      <c r="IK693" s="2"/>
      <c r="IL693" s="2"/>
      <c r="IM693" s="2"/>
      <c r="IN693" s="2"/>
      <c r="IO693" s="2"/>
      <c r="IP693" s="2"/>
      <c r="IQ693" s="2"/>
      <c r="IR693" s="2"/>
      <c r="IS693" s="2"/>
      <c r="IT693" s="2"/>
      <c r="IU693" s="2"/>
      <c r="IV693" s="2"/>
    </row>
    <row r="694" spans="239:256" s="1" customFormat="1" ht="21" customHeight="1">
      <c r="IE694" s="2"/>
      <c r="IF694" s="2"/>
      <c r="IG694" s="2"/>
      <c r="IH694" s="2"/>
      <c r="II694" s="2"/>
      <c r="IJ694" s="2"/>
      <c r="IK694" s="2"/>
      <c r="IL694" s="2"/>
      <c r="IM694" s="2"/>
      <c r="IN694" s="2"/>
      <c r="IO694" s="2"/>
      <c r="IP694" s="2"/>
      <c r="IQ694" s="2"/>
      <c r="IR694" s="2"/>
      <c r="IS694" s="2"/>
      <c r="IT694" s="2"/>
      <c r="IU694" s="2"/>
      <c r="IV694" s="2"/>
    </row>
    <row r="695" spans="239:256" s="1" customFormat="1" ht="21" customHeight="1">
      <c r="IE695" s="2"/>
      <c r="IF695" s="2"/>
      <c r="IG695" s="2"/>
      <c r="IH695" s="2"/>
      <c r="II695" s="2"/>
      <c r="IJ695" s="2"/>
      <c r="IK695" s="2"/>
      <c r="IL695" s="2"/>
      <c r="IM695" s="2"/>
      <c r="IN695" s="2"/>
      <c r="IO695" s="2"/>
      <c r="IP695" s="2"/>
      <c r="IQ695" s="2"/>
      <c r="IR695" s="2"/>
      <c r="IS695" s="2"/>
      <c r="IT695" s="2"/>
      <c r="IU695" s="2"/>
      <c r="IV695" s="2"/>
    </row>
    <row r="696" spans="239:256" s="1" customFormat="1" ht="21" customHeight="1">
      <c r="IE696" s="2"/>
      <c r="IF696" s="2"/>
      <c r="IG696" s="2"/>
      <c r="IH696" s="2"/>
      <c r="II696" s="2"/>
      <c r="IJ696" s="2"/>
      <c r="IK696" s="2"/>
      <c r="IL696" s="2"/>
      <c r="IM696" s="2"/>
      <c r="IN696" s="2"/>
      <c r="IO696" s="2"/>
      <c r="IP696" s="2"/>
      <c r="IQ696" s="2"/>
      <c r="IR696" s="2"/>
      <c r="IS696" s="2"/>
      <c r="IT696" s="2"/>
      <c r="IU696" s="2"/>
      <c r="IV696" s="2"/>
    </row>
    <row r="697" spans="239:256" s="1" customFormat="1" ht="21" customHeight="1">
      <c r="IE697" s="2"/>
      <c r="IF697" s="2"/>
      <c r="IG697" s="2"/>
      <c r="IH697" s="2"/>
      <c r="II697" s="2"/>
      <c r="IJ697" s="2"/>
      <c r="IK697" s="2"/>
      <c r="IL697" s="2"/>
      <c r="IM697" s="2"/>
      <c r="IN697" s="2"/>
      <c r="IO697" s="2"/>
      <c r="IP697" s="2"/>
      <c r="IQ697" s="2"/>
      <c r="IR697" s="2"/>
      <c r="IS697" s="2"/>
      <c r="IT697" s="2"/>
      <c r="IU697" s="2"/>
      <c r="IV697" s="2"/>
    </row>
    <row r="698" spans="239:256" s="1" customFormat="1" ht="21" customHeight="1">
      <c r="IE698" s="2"/>
      <c r="IF698" s="2"/>
      <c r="IG698" s="2"/>
      <c r="IH698" s="2"/>
      <c r="II698" s="2"/>
      <c r="IJ698" s="2"/>
      <c r="IK698" s="2"/>
      <c r="IL698" s="2"/>
      <c r="IM698" s="2"/>
      <c r="IN698" s="2"/>
      <c r="IO698" s="2"/>
      <c r="IP698" s="2"/>
      <c r="IQ698" s="2"/>
      <c r="IR698" s="2"/>
      <c r="IS698" s="2"/>
      <c r="IT698" s="2"/>
      <c r="IU698" s="2"/>
      <c r="IV698" s="2"/>
    </row>
    <row r="699" spans="239:256" s="1" customFormat="1" ht="21" customHeight="1">
      <c r="IE699" s="2"/>
      <c r="IF699" s="2"/>
      <c r="IG699" s="2"/>
      <c r="IH699" s="2"/>
      <c r="II699" s="2"/>
      <c r="IJ699" s="2"/>
      <c r="IK699" s="2"/>
      <c r="IL699" s="2"/>
      <c r="IM699" s="2"/>
      <c r="IN699" s="2"/>
      <c r="IO699" s="2"/>
      <c r="IP699" s="2"/>
      <c r="IQ699" s="2"/>
      <c r="IR699" s="2"/>
      <c r="IS699" s="2"/>
      <c r="IT699" s="2"/>
      <c r="IU699" s="2"/>
      <c r="IV699" s="2"/>
    </row>
    <row r="700" spans="239:256" s="1" customFormat="1" ht="21" customHeight="1">
      <c r="IE700" s="2"/>
      <c r="IF700" s="2"/>
      <c r="IG700" s="2"/>
      <c r="IH700" s="2"/>
      <c r="II700" s="2"/>
      <c r="IJ700" s="2"/>
      <c r="IK700" s="2"/>
      <c r="IL700" s="2"/>
      <c r="IM700" s="2"/>
      <c r="IN700" s="2"/>
      <c r="IO700" s="2"/>
      <c r="IP700" s="2"/>
      <c r="IQ700" s="2"/>
      <c r="IR700" s="2"/>
      <c r="IS700" s="2"/>
      <c r="IT700" s="2"/>
      <c r="IU700" s="2"/>
      <c r="IV700" s="2"/>
    </row>
    <row r="701" spans="239:256" s="1" customFormat="1" ht="21" customHeight="1">
      <c r="IE701" s="2"/>
      <c r="IF701" s="2"/>
      <c r="IG701" s="2"/>
      <c r="IH701" s="2"/>
      <c r="II701" s="2"/>
      <c r="IJ701" s="2"/>
      <c r="IK701" s="2"/>
      <c r="IL701" s="2"/>
      <c r="IM701" s="2"/>
      <c r="IN701" s="2"/>
      <c r="IO701" s="2"/>
      <c r="IP701" s="2"/>
      <c r="IQ701" s="2"/>
      <c r="IR701" s="2"/>
      <c r="IS701" s="2"/>
      <c r="IT701" s="2"/>
      <c r="IU701" s="2"/>
      <c r="IV701" s="2"/>
    </row>
    <row r="702" spans="239:256" s="1" customFormat="1" ht="21" customHeight="1">
      <c r="IE702" s="2"/>
      <c r="IF702" s="2"/>
      <c r="IG702" s="2"/>
      <c r="IH702" s="2"/>
      <c r="II702" s="2"/>
      <c r="IJ702" s="2"/>
      <c r="IK702" s="2"/>
      <c r="IL702" s="2"/>
      <c r="IM702" s="2"/>
      <c r="IN702" s="2"/>
      <c r="IO702" s="2"/>
      <c r="IP702" s="2"/>
      <c r="IQ702" s="2"/>
      <c r="IR702" s="2"/>
      <c r="IS702" s="2"/>
      <c r="IT702" s="2"/>
      <c r="IU702" s="2"/>
      <c r="IV702" s="2"/>
    </row>
    <row r="703" spans="239:256" s="1" customFormat="1" ht="21" customHeight="1">
      <c r="IE703" s="2"/>
      <c r="IF703" s="2"/>
      <c r="IG703" s="2"/>
      <c r="IH703" s="2"/>
      <c r="II703" s="2"/>
      <c r="IJ703" s="2"/>
      <c r="IK703" s="2"/>
      <c r="IL703" s="2"/>
      <c r="IM703" s="2"/>
      <c r="IN703" s="2"/>
      <c r="IO703" s="2"/>
      <c r="IP703" s="2"/>
      <c r="IQ703" s="2"/>
      <c r="IR703" s="2"/>
      <c r="IS703" s="2"/>
      <c r="IT703" s="2"/>
      <c r="IU703" s="2"/>
      <c r="IV703" s="2"/>
    </row>
    <row r="704" spans="239:256" s="1" customFormat="1" ht="21" customHeight="1">
      <c r="IE704" s="2"/>
      <c r="IF704" s="2"/>
      <c r="IG704" s="2"/>
      <c r="IH704" s="2"/>
      <c r="II704" s="2"/>
      <c r="IJ704" s="2"/>
      <c r="IK704" s="2"/>
      <c r="IL704" s="2"/>
      <c r="IM704" s="2"/>
      <c r="IN704" s="2"/>
      <c r="IO704" s="2"/>
      <c r="IP704" s="2"/>
      <c r="IQ704" s="2"/>
      <c r="IR704" s="2"/>
      <c r="IS704" s="2"/>
      <c r="IT704" s="2"/>
      <c r="IU704" s="2"/>
      <c r="IV704" s="2"/>
    </row>
    <row r="705" spans="239:256" s="1" customFormat="1" ht="21" customHeight="1">
      <c r="IE705" s="2"/>
      <c r="IF705" s="2"/>
      <c r="IG705" s="2"/>
      <c r="IH705" s="2"/>
      <c r="II705" s="2"/>
      <c r="IJ705" s="2"/>
      <c r="IK705" s="2"/>
      <c r="IL705" s="2"/>
      <c r="IM705" s="2"/>
      <c r="IN705" s="2"/>
      <c r="IO705" s="2"/>
      <c r="IP705" s="2"/>
      <c r="IQ705" s="2"/>
      <c r="IR705" s="2"/>
      <c r="IS705" s="2"/>
      <c r="IT705" s="2"/>
      <c r="IU705" s="2"/>
      <c r="IV705" s="2"/>
    </row>
    <row r="706" spans="239:256" s="1" customFormat="1" ht="21" customHeight="1">
      <c r="IE706" s="2"/>
      <c r="IF706" s="2"/>
      <c r="IG706" s="2"/>
      <c r="IH706" s="2"/>
      <c r="II706" s="2"/>
      <c r="IJ706" s="2"/>
      <c r="IK706" s="2"/>
      <c r="IL706" s="2"/>
      <c r="IM706" s="2"/>
      <c r="IN706" s="2"/>
      <c r="IO706" s="2"/>
      <c r="IP706" s="2"/>
      <c r="IQ706" s="2"/>
      <c r="IR706" s="2"/>
      <c r="IS706" s="2"/>
      <c r="IT706" s="2"/>
      <c r="IU706" s="2"/>
      <c r="IV706" s="2"/>
    </row>
    <row r="707" spans="239:256" s="1" customFormat="1" ht="21" customHeight="1">
      <c r="IE707" s="2"/>
      <c r="IF707" s="2"/>
      <c r="IG707" s="2"/>
      <c r="IH707" s="2"/>
      <c r="II707" s="2"/>
      <c r="IJ707" s="2"/>
      <c r="IK707" s="2"/>
      <c r="IL707" s="2"/>
      <c r="IM707" s="2"/>
      <c r="IN707" s="2"/>
      <c r="IO707" s="2"/>
      <c r="IP707" s="2"/>
      <c r="IQ707" s="2"/>
      <c r="IR707" s="2"/>
      <c r="IS707" s="2"/>
      <c r="IT707" s="2"/>
      <c r="IU707" s="2"/>
      <c r="IV707" s="2"/>
    </row>
    <row r="708" spans="239:256" s="1" customFormat="1" ht="21" customHeight="1">
      <c r="IE708" s="2"/>
      <c r="IF708" s="2"/>
      <c r="IG708" s="2"/>
      <c r="IH708" s="2"/>
      <c r="II708" s="2"/>
      <c r="IJ708" s="2"/>
      <c r="IK708" s="2"/>
      <c r="IL708" s="2"/>
      <c r="IM708" s="2"/>
      <c r="IN708" s="2"/>
      <c r="IO708" s="2"/>
      <c r="IP708" s="2"/>
      <c r="IQ708" s="2"/>
      <c r="IR708" s="2"/>
      <c r="IS708" s="2"/>
      <c r="IT708" s="2"/>
      <c r="IU708" s="2"/>
      <c r="IV708" s="2"/>
    </row>
    <row r="709" spans="239:256" s="1" customFormat="1" ht="21" customHeight="1">
      <c r="IE709" s="2"/>
      <c r="IF709" s="2"/>
      <c r="IG709" s="2"/>
      <c r="IH709" s="2"/>
      <c r="II709" s="2"/>
      <c r="IJ709" s="2"/>
      <c r="IK709" s="2"/>
      <c r="IL709" s="2"/>
      <c r="IM709" s="2"/>
      <c r="IN709" s="2"/>
      <c r="IO709" s="2"/>
      <c r="IP709" s="2"/>
      <c r="IQ709" s="2"/>
      <c r="IR709" s="2"/>
      <c r="IS709" s="2"/>
      <c r="IT709" s="2"/>
      <c r="IU709" s="2"/>
      <c r="IV709" s="2"/>
    </row>
    <row r="710" spans="239:256" s="1" customFormat="1" ht="21" customHeight="1">
      <c r="IE710" s="2"/>
      <c r="IF710" s="2"/>
      <c r="IG710" s="2"/>
      <c r="IH710" s="2"/>
      <c r="II710" s="2"/>
      <c r="IJ710" s="2"/>
      <c r="IK710" s="2"/>
      <c r="IL710" s="2"/>
      <c r="IM710" s="2"/>
      <c r="IN710" s="2"/>
      <c r="IO710" s="2"/>
      <c r="IP710" s="2"/>
      <c r="IQ710" s="2"/>
      <c r="IR710" s="2"/>
      <c r="IS710" s="2"/>
      <c r="IT710" s="2"/>
      <c r="IU710" s="2"/>
      <c r="IV710" s="2"/>
    </row>
    <row r="711" spans="239:256" s="1" customFormat="1" ht="21" customHeight="1">
      <c r="IE711" s="2"/>
      <c r="IF711" s="2"/>
      <c r="IG711" s="2"/>
      <c r="IH711" s="2"/>
      <c r="II711" s="2"/>
      <c r="IJ711" s="2"/>
      <c r="IK711" s="2"/>
      <c r="IL711" s="2"/>
      <c r="IM711" s="2"/>
      <c r="IN711" s="2"/>
      <c r="IO711" s="2"/>
      <c r="IP711" s="2"/>
      <c r="IQ711" s="2"/>
      <c r="IR711" s="2"/>
      <c r="IS711" s="2"/>
      <c r="IT711" s="2"/>
      <c r="IU711" s="2"/>
      <c r="IV711" s="2"/>
    </row>
    <row r="712" spans="239:256" s="1" customFormat="1" ht="21" customHeight="1">
      <c r="IE712" s="2"/>
      <c r="IF712" s="2"/>
      <c r="IG712" s="2"/>
      <c r="IH712" s="2"/>
      <c r="II712" s="2"/>
      <c r="IJ712" s="2"/>
      <c r="IK712" s="2"/>
      <c r="IL712" s="2"/>
      <c r="IM712" s="2"/>
      <c r="IN712" s="2"/>
      <c r="IO712" s="2"/>
      <c r="IP712" s="2"/>
      <c r="IQ712" s="2"/>
      <c r="IR712" s="2"/>
      <c r="IS712" s="2"/>
      <c r="IT712" s="2"/>
      <c r="IU712" s="2"/>
      <c r="IV712" s="2"/>
    </row>
    <row r="713" spans="239:256" s="1" customFormat="1" ht="21" customHeight="1">
      <c r="IE713" s="2"/>
      <c r="IF713" s="2"/>
      <c r="IG713" s="2"/>
      <c r="IH713" s="2"/>
      <c r="II713" s="2"/>
      <c r="IJ713" s="2"/>
      <c r="IK713" s="2"/>
      <c r="IL713" s="2"/>
      <c r="IM713" s="2"/>
      <c r="IN713" s="2"/>
      <c r="IO713" s="2"/>
      <c r="IP713" s="2"/>
      <c r="IQ713" s="2"/>
      <c r="IR713" s="2"/>
      <c r="IS713" s="2"/>
      <c r="IT713" s="2"/>
      <c r="IU713" s="2"/>
      <c r="IV713" s="2"/>
    </row>
    <row r="714" spans="239:256" s="1" customFormat="1" ht="21" customHeight="1">
      <c r="IE714" s="2"/>
      <c r="IF714" s="2"/>
      <c r="IG714" s="2"/>
      <c r="IH714" s="2"/>
      <c r="II714" s="2"/>
      <c r="IJ714" s="2"/>
      <c r="IK714" s="2"/>
      <c r="IL714" s="2"/>
      <c r="IM714" s="2"/>
      <c r="IN714" s="2"/>
      <c r="IO714" s="2"/>
      <c r="IP714" s="2"/>
      <c r="IQ714" s="2"/>
      <c r="IR714" s="2"/>
      <c r="IS714" s="2"/>
      <c r="IT714" s="2"/>
      <c r="IU714" s="2"/>
      <c r="IV714" s="2"/>
    </row>
    <row r="715" spans="239:256" s="1" customFormat="1" ht="21" customHeight="1">
      <c r="IE715" s="2"/>
      <c r="IF715" s="2"/>
      <c r="IG715" s="2"/>
      <c r="IH715" s="2"/>
      <c r="II715" s="2"/>
      <c r="IJ715" s="2"/>
      <c r="IK715" s="2"/>
      <c r="IL715" s="2"/>
      <c r="IM715" s="2"/>
      <c r="IN715" s="2"/>
      <c r="IO715" s="2"/>
      <c r="IP715" s="2"/>
      <c r="IQ715" s="2"/>
      <c r="IR715" s="2"/>
      <c r="IS715" s="2"/>
      <c r="IT715" s="2"/>
      <c r="IU715" s="2"/>
      <c r="IV715" s="2"/>
    </row>
    <row r="716" spans="239:256" s="1" customFormat="1" ht="21" customHeight="1">
      <c r="IE716" s="2"/>
      <c r="IF716" s="2"/>
      <c r="IG716" s="2"/>
      <c r="IH716" s="2"/>
      <c r="II716" s="2"/>
      <c r="IJ716" s="2"/>
      <c r="IK716" s="2"/>
      <c r="IL716" s="2"/>
      <c r="IM716" s="2"/>
      <c r="IN716" s="2"/>
      <c r="IO716" s="2"/>
      <c r="IP716" s="2"/>
      <c r="IQ716" s="2"/>
      <c r="IR716" s="2"/>
      <c r="IS716" s="2"/>
      <c r="IT716" s="2"/>
      <c r="IU716" s="2"/>
      <c r="IV716" s="2"/>
    </row>
    <row r="717" spans="239:256" s="1" customFormat="1" ht="21" customHeight="1">
      <c r="IE717" s="2"/>
      <c r="IF717" s="2"/>
      <c r="IG717" s="2"/>
      <c r="IH717" s="2"/>
      <c r="II717" s="2"/>
      <c r="IJ717" s="2"/>
      <c r="IK717" s="2"/>
      <c r="IL717" s="2"/>
      <c r="IM717" s="2"/>
      <c r="IN717" s="2"/>
      <c r="IO717" s="2"/>
      <c r="IP717" s="2"/>
      <c r="IQ717" s="2"/>
      <c r="IR717" s="2"/>
      <c r="IS717" s="2"/>
      <c r="IT717" s="2"/>
      <c r="IU717" s="2"/>
      <c r="IV717" s="2"/>
    </row>
    <row r="718" spans="239:256" s="1" customFormat="1" ht="21" customHeight="1">
      <c r="IE718" s="2"/>
      <c r="IF718" s="2"/>
      <c r="IG718" s="2"/>
      <c r="IH718" s="2"/>
      <c r="II718" s="2"/>
      <c r="IJ718" s="2"/>
      <c r="IK718" s="2"/>
      <c r="IL718" s="2"/>
      <c r="IM718" s="2"/>
      <c r="IN718" s="2"/>
      <c r="IO718" s="2"/>
      <c r="IP718" s="2"/>
      <c r="IQ718" s="2"/>
      <c r="IR718" s="2"/>
      <c r="IS718" s="2"/>
      <c r="IT718" s="2"/>
      <c r="IU718" s="2"/>
      <c r="IV718" s="2"/>
    </row>
    <row r="719" spans="239:256" s="1" customFormat="1" ht="21" customHeight="1">
      <c r="IE719" s="2"/>
      <c r="IF719" s="2"/>
      <c r="IG719" s="2"/>
      <c r="IH719" s="2"/>
      <c r="II719" s="2"/>
      <c r="IJ719" s="2"/>
      <c r="IK719" s="2"/>
      <c r="IL719" s="2"/>
      <c r="IM719" s="2"/>
      <c r="IN719" s="2"/>
      <c r="IO719" s="2"/>
      <c r="IP719" s="2"/>
      <c r="IQ719" s="2"/>
      <c r="IR719" s="2"/>
      <c r="IS719" s="2"/>
      <c r="IT719" s="2"/>
      <c r="IU719" s="2"/>
      <c r="IV719" s="2"/>
    </row>
    <row r="720" spans="239:256" s="1" customFormat="1" ht="21" customHeight="1">
      <c r="IE720" s="2"/>
      <c r="IF720" s="2"/>
      <c r="IG720" s="2"/>
      <c r="IH720" s="2"/>
      <c r="II720" s="2"/>
      <c r="IJ720" s="2"/>
      <c r="IK720" s="2"/>
      <c r="IL720" s="2"/>
      <c r="IM720" s="2"/>
      <c r="IN720" s="2"/>
      <c r="IO720" s="2"/>
      <c r="IP720" s="2"/>
      <c r="IQ720" s="2"/>
      <c r="IR720" s="2"/>
      <c r="IS720" s="2"/>
      <c r="IT720" s="2"/>
      <c r="IU720" s="2"/>
      <c r="IV720" s="2"/>
    </row>
    <row r="721" spans="239:256" s="1" customFormat="1" ht="21" customHeight="1">
      <c r="IE721" s="2"/>
      <c r="IF721" s="2"/>
      <c r="IG721" s="2"/>
      <c r="IH721" s="2"/>
      <c r="II721" s="2"/>
      <c r="IJ721" s="2"/>
      <c r="IK721" s="2"/>
      <c r="IL721" s="2"/>
      <c r="IM721" s="2"/>
      <c r="IN721" s="2"/>
      <c r="IO721" s="2"/>
      <c r="IP721" s="2"/>
      <c r="IQ721" s="2"/>
      <c r="IR721" s="2"/>
      <c r="IS721" s="2"/>
      <c r="IT721" s="2"/>
      <c r="IU721" s="2"/>
      <c r="IV721" s="2"/>
    </row>
    <row r="722" spans="239:256" s="1" customFormat="1" ht="21" customHeight="1">
      <c r="IE722" s="2"/>
      <c r="IF722" s="2"/>
      <c r="IG722" s="2"/>
      <c r="IH722" s="2"/>
      <c r="II722" s="2"/>
      <c r="IJ722" s="2"/>
      <c r="IK722" s="2"/>
      <c r="IL722" s="2"/>
      <c r="IM722" s="2"/>
      <c r="IN722" s="2"/>
      <c r="IO722" s="2"/>
      <c r="IP722" s="2"/>
      <c r="IQ722" s="2"/>
      <c r="IR722" s="2"/>
      <c r="IS722" s="2"/>
      <c r="IT722" s="2"/>
      <c r="IU722" s="2"/>
      <c r="IV722" s="2"/>
    </row>
    <row r="723" spans="239:256" s="1" customFormat="1" ht="21" customHeight="1">
      <c r="IE723" s="2"/>
      <c r="IF723" s="2"/>
      <c r="IG723" s="2"/>
      <c r="IH723" s="2"/>
      <c r="II723" s="2"/>
      <c r="IJ723" s="2"/>
      <c r="IK723" s="2"/>
      <c r="IL723" s="2"/>
      <c r="IM723" s="2"/>
      <c r="IN723" s="2"/>
      <c r="IO723" s="2"/>
      <c r="IP723" s="2"/>
      <c r="IQ723" s="2"/>
      <c r="IR723" s="2"/>
      <c r="IS723" s="2"/>
      <c r="IT723" s="2"/>
      <c r="IU723" s="2"/>
      <c r="IV723" s="2"/>
    </row>
    <row r="724" spans="239:256" s="1" customFormat="1" ht="21" customHeight="1">
      <c r="IE724" s="2"/>
      <c r="IF724" s="2"/>
      <c r="IG724" s="2"/>
      <c r="IH724" s="2"/>
      <c r="II724" s="2"/>
      <c r="IJ724" s="2"/>
      <c r="IK724" s="2"/>
      <c r="IL724" s="2"/>
      <c r="IM724" s="2"/>
      <c r="IN724" s="2"/>
      <c r="IO724" s="2"/>
      <c r="IP724" s="2"/>
      <c r="IQ724" s="2"/>
      <c r="IR724" s="2"/>
      <c r="IS724" s="2"/>
      <c r="IT724" s="2"/>
      <c r="IU724" s="2"/>
      <c r="IV724" s="2"/>
    </row>
    <row r="725" spans="239:256" s="1" customFormat="1" ht="21" customHeight="1">
      <c r="IE725" s="2"/>
      <c r="IF725" s="2"/>
      <c r="IG725" s="2"/>
      <c r="IH725" s="2"/>
      <c r="II725" s="2"/>
      <c r="IJ725" s="2"/>
      <c r="IK725" s="2"/>
      <c r="IL725" s="2"/>
      <c r="IM725" s="2"/>
      <c r="IN725" s="2"/>
      <c r="IO725" s="2"/>
      <c r="IP725" s="2"/>
      <c r="IQ725" s="2"/>
      <c r="IR725" s="2"/>
      <c r="IS725" s="2"/>
      <c r="IT725" s="2"/>
      <c r="IU725" s="2"/>
      <c r="IV725" s="2"/>
    </row>
    <row r="726" spans="239:256" s="1" customFormat="1" ht="21" customHeight="1">
      <c r="IE726" s="2"/>
      <c r="IF726" s="2"/>
      <c r="IG726" s="2"/>
      <c r="IH726" s="2"/>
      <c r="II726" s="2"/>
      <c r="IJ726" s="2"/>
      <c r="IK726" s="2"/>
      <c r="IL726" s="2"/>
      <c r="IM726" s="2"/>
      <c r="IN726" s="2"/>
      <c r="IO726" s="2"/>
      <c r="IP726" s="2"/>
      <c r="IQ726" s="2"/>
      <c r="IR726" s="2"/>
      <c r="IS726" s="2"/>
      <c r="IT726" s="2"/>
      <c r="IU726" s="2"/>
      <c r="IV726" s="2"/>
    </row>
    <row r="727" spans="239:256" s="1" customFormat="1" ht="21" customHeight="1">
      <c r="IE727" s="2"/>
      <c r="IF727" s="2"/>
      <c r="IG727" s="2"/>
      <c r="IH727" s="2"/>
      <c r="II727" s="2"/>
      <c r="IJ727" s="2"/>
      <c r="IK727" s="2"/>
      <c r="IL727" s="2"/>
      <c r="IM727" s="2"/>
      <c r="IN727" s="2"/>
      <c r="IO727" s="2"/>
      <c r="IP727" s="2"/>
      <c r="IQ727" s="2"/>
      <c r="IR727" s="2"/>
      <c r="IS727" s="2"/>
      <c r="IT727" s="2"/>
      <c r="IU727" s="2"/>
      <c r="IV727" s="2"/>
    </row>
    <row r="728" spans="239:256" s="1" customFormat="1" ht="21" customHeight="1">
      <c r="IE728" s="2"/>
      <c r="IF728" s="2"/>
      <c r="IG728" s="2"/>
      <c r="IH728" s="2"/>
      <c r="II728" s="2"/>
      <c r="IJ728" s="2"/>
      <c r="IK728" s="2"/>
      <c r="IL728" s="2"/>
      <c r="IM728" s="2"/>
      <c r="IN728" s="2"/>
      <c r="IO728" s="2"/>
      <c r="IP728" s="2"/>
      <c r="IQ728" s="2"/>
      <c r="IR728" s="2"/>
      <c r="IS728" s="2"/>
      <c r="IT728" s="2"/>
      <c r="IU728" s="2"/>
      <c r="IV728" s="2"/>
    </row>
    <row r="729" spans="239:256" s="1" customFormat="1" ht="21" customHeight="1">
      <c r="IE729" s="2"/>
      <c r="IF729" s="2"/>
      <c r="IG729" s="2"/>
      <c r="IH729" s="2"/>
      <c r="II729" s="2"/>
      <c r="IJ729" s="2"/>
      <c r="IK729" s="2"/>
      <c r="IL729" s="2"/>
      <c r="IM729" s="2"/>
      <c r="IN729" s="2"/>
      <c r="IO729" s="2"/>
      <c r="IP729" s="2"/>
      <c r="IQ729" s="2"/>
      <c r="IR729" s="2"/>
      <c r="IS729" s="2"/>
      <c r="IT729" s="2"/>
      <c r="IU729" s="2"/>
      <c r="IV729" s="2"/>
    </row>
    <row r="730" spans="239:256" s="1" customFormat="1" ht="21" customHeight="1">
      <c r="IE730" s="2"/>
      <c r="IF730" s="2"/>
      <c r="IG730" s="2"/>
      <c r="IH730" s="2"/>
      <c r="II730" s="2"/>
      <c r="IJ730" s="2"/>
      <c r="IK730" s="2"/>
      <c r="IL730" s="2"/>
      <c r="IM730" s="2"/>
      <c r="IN730" s="2"/>
      <c r="IO730" s="2"/>
      <c r="IP730" s="2"/>
      <c r="IQ730" s="2"/>
      <c r="IR730" s="2"/>
      <c r="IS730" s="2"/>
      <c r="IT730" s="2"/>
      <c r="IU730" s="2"/>
      <c r="IV730" s="2"/>
    </row>
    <row r="731" spans="239:256" s="1" customFormat="1" ht="21" customHeight="1">
      <c r="IE731" s="2"/>
      <c r="IF731" s="2"/>
      <c r="IG731" s="2"/>
      <c r="IH731" s="2"/>
      <c r="II731" s="2"/>
      <c r="IJ731" s="2"/>
      <c r="IK731" s="2"/>
      <c r="IL731" s="2"/>
      <c r="IM731" s="2"/>
      <c r="IN731" s="2"/>
      <c r="IO731" s="2"/>
      <c r="IP731" s="2"/>
      <c r="IQ731" s="2"/>
      <c r="IR731" s="2"/>
      <c r="IS731" s="2"/>
      <c r="IT731" s="2"/>
      <c r="IU731" s="2"/>
      <c r="IV731" s="2"/>
    </row>
    <row r="732" spans="239:256" s="1" customFormat="1" ht="21" customHeight="1">
      <c r="IE732" s="2"/>
      <c r="IF732" s="2"/>
      <c r="IG732" s="2"/>
      <c r="IH732" s="2"/>
      <c r="II732" s="2"/>
      <c r="IJ732" s="2"/>
      <c r="IK732" s="2"/>
      <c r="IL732" s="2"/>
      <c r="IM732" s="2"/>
      <c r="IN732" s="2"/>
      <c r="IO732" s="2"/>
      <c r="IP732" s="2"/>
      <c r="IQ732" s="2"/>
      <c r="IR732" s="2"/>
      <c r="IS732" s="2"/>
      <c r="IT732" s="2"/>
      <c r="IU732" s="2"/>
      <c r="IV732" s="2"/>
    </row>
    <row r="733" spans="239:256" s="1" customFormat="1" ht="21" customHeight="1">
      <c r="IE733" s="2"/>
      <c r="IF733" s="2"/>
      <c r="IG733" s="2"/>
      <c r="IH733" s="2"/>
      <c r="II733" s="2"/>
      <c r="IJ733" s="2"/>
      <c r="IK733" s="2"/>
      <c r="IL733" s="2"/>
      <c r="IM733" s="2"/>
      <c r="IN733" s="2"/>
      <c r="IO733" s="2"/>
      <c r="IP733" s="2"/>
      <c r="IQ733" s="2"/>
      <c r="IR733" s="2"/>
      <c r="IS733" s="2"/>
      <c r="IT733" s="2"/>
      <c r="IU733" s="2"/>
      <c r="IV733" s="2"/>
    </row>
    <row r="734" spans="239:256" s="1" customFormat="1" ht="21" customHeight="1">
      <c r="IE734" s="2"/>
      <c r="IF734" s="2"/>
      <c r="IG734" s="2"/>
      <c r="IH734" s="2"/>
      <c r="II734" s="2"/>
      <c r="IJ734" s="2"/>
      <c r="IK734" s="2"/>
      <c r="IL734" s="2"/>
      <c r="IM734" s="2"/>
      <c r="IN734" s="2"/>
      <c r="IO734" s="2"/>
      <c r="IP734" s="2"/>
      <c r="IQ734" s="2"/>
      <c r="IR734" s="2"/>
      <c r="IS734" s="2"/>
      <c r="IT734" s="2"/>
      <c r="IU734" s="2"/>
      <c r="IV734" s="2"/>
    </row>
    <row r="735" spans="239:256" s="1" customFormat="1" ht="21" customHeight="1">
      <c r="IE735" s="2"/>
      <c r="IF735" s="2"/>
      <c r="IG735" s="2"/>
      <c r="IH735" s="2"/>
      <c r="II735" s="2"/>
      <c r="IJ735" s="2"/>
      <c r="IK735" s="2"/>
      <c r="IL735" s="2"/>
      <c r="IM735" s="2"/>
      <c r="IN735" s="2"/>
      <c r="IO735" s="2"/>
      <c r="IP735" s="2"/>
      <c r="IQ735" s="2"/>
      <c r="IR735" s="2"/>
      <c r="IS735" s="2"/>
      <c r="IT735" s="2"/>
      <c r="IU735" s="2"/>
      <c r="IV735" s="2"/>
    </row>
    <row r="736" spans="239:256" s="1" customFormat="1" ht="21" customHeight="1">
      <c r="IE736" s="2"/>
      <c r="IF736" s="2"/>
      <c r="IG736" s="2"/>
      <c r="IH736" s="2"/>
      <c r="II736" s="2"/>
      <c r="IJ736" s="2"/>
      <c r="IK736" s="2"/>
      <c r="IL736" s="2"/>
      <c r="IM736" s="2"/>
      <c r="IN736" s="2"/>
      <c r="IO736" s="2"/>
      <c r="IP736" s="2"/>
      <c r="IQ736" s="2"/>
      <c r="IR736" s="2"/>
      <c r="IS736" s="2"/>
      <c r="IT736" s="2"/>
      <c r="IU736" s="2"/>
      <c r="IV736" s="2"/>
    </row>
    <row r="737" spans="239:256" s="1" customFormat="1" ht="21" customHeight="1">
      <c r="IE737" s="2"/>
      <c r="IF737" s="2"/>
      <c r="IG737" s="2"/>
      <c r="IH737" s="2"/>
      <c r="II737" s="2"/>
      <c r="IJ737" s="2"/>
      <c r="IK737" s="2"/>
      <c r="IL737" s="2"/>
      <c r="IM737" s="2"/>
      <c r="IN737" s="2"/>
      <c r="IO737" s="2"/>
      <c r="IP737" s="2"/>
      <c r="IQ737" s="2"/>
      <c r="IR737" s="2"/>
      <c r="IS737" s="2"/>
      <c r="IT737" s="2"/>
      <c r="IU737" s="2"/>
      <c r="IV737" s="2"/>
    </row>
    <row r="738" spans="239:256" s="1" customFormat="1" ht="21" customHeight="1">
      <c r="IE738" s="2"/>
      <c r="IF738" s="2"/>
      <c r="IG738" s="2"/>
      <c r="IH738" s="2"/>
      <c r="II738" s="2"/>
      <c r="IJ738" s="2"/>
      <c r="IK738" s="2"/>
      <c r="IL738" s="2"/>
      <c r="IM738" s="2"/>
      <c r="IN738" s="2"/>
      <c r="IO738" s="2"/>
      <c r="IP738" s="2"/>
      <c r="IQ738" s="2"/>
      <c r="IR738" s="2"/>
      <c r="IS738" s="2"/>
      <c r="IT738" s="2"/>
      <c r="IU738" s="2"/>
      <c r="IV738" s="2"/>
    </row>
    <row r="739" spans="239:256" s="1" customFormat="1" ht="21" customHeight="1">
      <c r="IE739" s="2"/>
      <c r="IF739" s="2"/>
      <c r="IG739" s="2"/>
      <c r="IH739" s="2"/>
      <c r="II739" s="2"/>
      <c r="IJ739" s="2"/>
      <c r="IK739" s="2"/>
      <c r="IL739" s="2"/>
      <c r="IM739" s="2"/>
      <c r="IN739" s="2"/>
      <c r="IO739" s="2"/>
      <c r="IP739" s="2"/>
      <c r="IQ739" s="2"/>
      <c r="IR739" s="2"/>
      <c r="IS739" s="2"/>
      <c r="IT739" s="2"/>
      <c r="IU739" s="2"/>
      <c r="IV739" s="2"/>
    </row>
    <row r="740" spans="239:256" s="1" customFormat="1" ht="21" customHeight="1">
      <c r="IE740" s="2"/>
      <c r="IF740" s="2"/>
      <c r="IG740" s="2"/>
      <c r="IH740" s="2"/>
      <c r="II740" s="2"/>
      <c r="IJ740" s="2"/>
      <c r="IK740" s="2"/>
      <c r="IL740" s="2"/>
      <c r="IM740" s="2"/>
      <c r="IN740" s="2"/>
      <c r="IO740" s="2"/>
      <c r="IP740" s="2"/>
      <c r="IQ740" s="2"/>
      <c r="IR740" s="2"/>
      <c r="IS740" s="2"/>
      <c r="IT740" s="2"/>
      <c r="IU740" s="2"/>
      <c r="IV740" s="2"/>
    </row>
    <row r="741" spans="239:256" s="1" customFormat="1" ht="21" customHeight="1">
      <c r="IE741" s="2"/>
      <c r="IF741" s="2"/>
      <c r="IG741" s="2"/>
      <c r="IH741" s="2"/>
      <c r="II741" s="2"/>
      <c r="IJ741" s="2"/>
      <c r="IK741" s="2"/>
      <c r="IL741" s="2"/>
      <c r="IM741" s="2"/>
      <c r="IN741" s="2"/>
      <c r="IO741" s="2"/>
      <c r="IP741" s="2"/>
      <c r="IQ741" s="2"/>
      <c r="IR741" s="2"/>
      <c r="IS741" s="2"/>
      <c r="IT741" s="2"/>
      <c r="IU741" s="2"/>
      <c r="IV741" s="2"/>
    </row>
    <row r="742" spans="239:256" s="1" customFormat="1" ht="21" customHeight="1">
      <c r="IE742" s="2"/>
      <c r="IF742" s="2"/>
      <c r="IG742" s="2"/>
      <c r="IH742" s="2"/>
      <c r="II742" s="2"/>
      <c r="IJ742" s="2"/>
      <c r="IK742" s="2"/>
      <c r="IL742" s="2"/>
      <c r="IM742" s="2"/>
      <c r="IN742" s="2"/>
      <c r="IO742" s="2"/>
      <c r="IP742" s="2"/>
      <c r="IQ742" s="2"/>
      <c r="IR742" s="2"/>
      <c r="IS742" s="2"/>
      <c r="IT742" s="2"/>
      <c r="IU742" s="2"/>
      <c r="IV742" s="2"/>
    </row>
    <row r="743" spans="239:256" s="1" customFormat="1" ht="21" customHeight="1">
      <c r="IE743" s="2"/>
      <c r="IF743" s="2"/>
      <c r="IG743" s="2"/>
      <c r="IH743" s="2"/>
      <c r="II743" s="2"/>
      <c r="IJ743" s="2"/>
      <c r="IK743" s="2"/>
      <c r="IL743" s="2"/>
      <c r="IM743" s="2"/>
      <c r="IN743" s="2"/>
      <c r="IO743" s="2"/>
      <c r="IP743" s="2"/>
      <c r="IQ743" s="2"/>
      <c r="IR743" s="2"/>
      <c r="IS743" s="2"/>
      <c r="IT743" s="2"/>
      <c r="IU743" s="2"/>
      <c r="IV743" s="2"/>
    </row>
    <row r="744" spans="239:256" s="1" customFormat="1" ht="21" customHeight="1">
      <c r="IE744" s="2"/>
      <c r="IF744" s="2"/>
      <c r="IG744" s="2"/>
      <c r="IH744" s="2"/>
      <c r="II744" s="2"/>
      <c r="IJ744" s="2"/>
      <c r="IK744" s="2"/>
      <c r="IL744" s="2"/>
      <c r="IM744" s="2"/>
      <c r="IN744" s="2"/>
      <c r="IO744" s="2"/>
      <c r="IP744" s="2"/>
      <c r="IQ744" s="2"/>
      <c r="IR744" s="2"/>
      <c r="IS744" s="2"/>
      <c r="IT744" s="2"/>
      <c r="IU744" s="2"/>
      <c r="IV744" s="2"/>
    </row>
    <row r="745" spans="239:256" s="1" customFormat="1" ht="21" customHeight="1">
      <c r="IE745" s="2"/>
      <c r="IF745" s="2"/>
      <c r="IG745" s="2"/>
      <c r="IH745" s="2"/>
      <c r="II745" s="2"/>
      <c r="IJ745" s="2"/>
      <c r="IK745" s="2"/>
      <c r="IL745" s="2"/>
      <c r="IM745" s="2"/>
      <c r="IN745" s="2"/>
      <c r="IO745" s="2"/>
      <c r="IP745" s="2"/>
      <c r="IQ745" s="2"/>
      <c r="IR745" s="2"/>
      <c r="IS745" s="2"/>
      <c r="IT745" s="2"/>
      <c r="IU745" s="2"/>
      <c r="IV745" s="2"/>
    </row>
    <row r="746" spans="239:256" s="1" customFormat="1" ht="21" customHeight="1">
      <c r="IE746" s="2"/>
      <c r="IF746" s="2"/>
      <c r="IG746" s="2"/>
      <c r="IH746" s="2"/>
      <c r="II746" s="2"/>
      <c r="IJ746" s="2"/>
      <c r="IK746" s="2"/>
      <c r="IL746" s="2"/>
      <c r="IM746" s="2"/>
      <c r="IN746" s="2"/>
      <c r="IO746" s="2"/>
      <c r="IP746" s="2"/>
      <c r="IQ746" s="2"/>
      <c r="IR746" s="2"/>
      <c r="IS746" s="2"/>
      <c r="IT746" s="2"/>
      <c r="IU746" s="2"/>
      <c r="IV746" s="2"/>
    </row>
    <row r="747" spans="239:256" s="1" customFormat="1" ht="21" customHeight="1">
      <c r="IE747" s="2"/>
      <c r="IF747" s="2"/>
      <c r="IG747" s="2"/>
      <c r="IH747" s="2"/>
      <c r="II747" s="2"/>
      <c r="IJ747" s="2"/>
      <c r="IK747" s="2"/>
      <c r="IL747" s="2"/>
      <c r="IM747" s="2"/>
      <c r="IN747" s="2"/>
      <c r="IO747" s="2"/>
      <c r="IP747" s="2"/>
      <c r="IQ747" s="2"/>
      <c r="IR747" s="2"/>
      <c r="IS747" s="2"/>
      <c r="IT747" s="2"/>
      <c r="IU747" s="2"/>
      <c r="IV747" s="2"/>
    </row>
    <row r="748" spans="239:256" s="1" customFormat="1" ht="21" customHeight="1">
      <c r="IE748" s="2"/>
      <c r="IF748" s="2"/>
      <c r="IG748" s="2"/>
      <c r="IH748" s="2"/>
      <c r="II748" s="2"/>
      <c r="IJ748" s="2"/>
      <c r="IK748" s="2"/>
      <c r="IL748" s="2"/>
      <c r="IM748" s="2"/>
      <c r="IN748" s="2"/>
      <c r="IO748" s="2"/>
      <c r="IP748" s="2"/>
      <c r="IQ748" s="2"/>
      <c r="IR748" s="2"/>
      <c r="IS748" s="2"/>
      <c r="IT748" s="2"/>
      <c r="IU748" s="2"/>
      <c r="IV748" s="2"/>
    </row>
    <row r="749" spans="239:256" s="1" customFormat="1" ht="21" customHeight="1">
      <c r="IE749" s="2"/>
      <c r="IF749" s="2"/>
      <c r="IG749" s="2"/>
      <c r="IH749" s="2"/>
      <c r="II749" s="2"/>
      <c r="IJ749" s="2"/>
      <c r="IK749" s="2"/>
      <c r="IL749" s="2"/>
      <c r="IM749" s="2"/>
      <c r="IN749" s="2"/>
      <c r="IO749" s="2"/>
      <c r="IP749" s="2"/>
      <c r="IQ749" s="2"/>
      <c r="IR749" s="2"/>
      <c r="IS749" s="2"/>
      <c r="IT749" s="2"/>
      <c r="IU749" s="2"/>
      <c r="IV749" s="2"/>
    </row>
    <row r="750" spans="239:256" s="1" customFormat="1" ht="21" customHeight="1">
      <c r="IE750" s="2"/>
      <c r="IF750" s="2"/>
      <c r="IG750" s="2"/>
      <c r="IH750" s="2"/>
      <c r="II750" s="2"/>
      <c r="IJ750" s="2"/>
      <c r="IK750" s="2"/>
      <c r="IL750" s="2"/>
      <c r="IM750" s="2"/>
      <c r="IN750" s="2"/>
      <c r="IO750" s="2"/>
      <c r="IP750" s="2"/>
      <c r="IQ750" s="2"/>
      <c r="IR750" s="2"/>
      <c r="IS750" s="2"/>
      <c r="IT750" s="2"/>
      <c r="IU750" s="2"/>
      <c r="IV750" s="2"/>
    </row>
    <row r="751" spans="239:256" s="1" customFormat="1" ht="21" customHeight="1">
      <c r="IE751" s="2"/>
      <c r="IF751" s="2"/>
      <c r="IG751" s="2"/>
      <c r="IH751" s="2"/>
      <c r="II751" s="2"/>
      <c r="IJ751" s="2"/>
      <c r="IK751" s="2"/>
      <c r="IL751" s="2"/>
      <c r="IM751" s="2"/>
      <c r="IN751" s="2"/>
      <c r="IO751" s="2"/>
      <c r="IP751" s="2"/>
      <c r="IQ751" s="2"/>
      <c r="IR751" s="2"/>
      <c r="IS751" s="2"/>
      <c r="IT751" s="2"/>
      <c r="IU751" s="2"/>
      <c r="IV751" s="2"/>
    </row>
    <row r="752" spans="239:256" s="1" customFormat="1" ht="21" customHeight="1">
      <c r="IE752" s="2"/>
      <c r="IF752" s="2"/>
      <c r="IG752" s="2"/>
      <c r="IH752" s="2"/>
      <c r="II752" s="2"/>
      <c r="IJ752" s="2"/>
      <c r="IK752" s="2"/>
      <c r="IL752" s="2"/>
      <c r="IM752" s="2"/>
      <c r="IN752" s="2"/>
      <c r="IO752" s="2"/>
      <c r="IP752" s="2"/>
      <c r="IQ752" s="2"/>
      <c r="IR752" s="2"/>
      <c r="IS752" s="2"/>
      <c r="IT752" s="2"/>
      <c r="IU752" s="2"/>
      <c r="IV752" s="2"/>
    </row>
    <row r="753" spans="239:256" s="1" customFormat="1" ht="21" customHeight="1">
      <c r="IE753" s="2"/>
      <c r="IF753" s="2"/>
      <c r="IG753" s="2"/>
      <c r="IH753" s="2"/>
      <c r="II753" s="2"/>
      <c r="IJ753" s="2"/>
      <c r="IK753" s="2"/>
      <c r="IL753" s="2"/>
      <c r="IM753" s="2"/>
      <c r="IN753" s="2"/>
      <c r="IO753" s="2"/>
      <c r="IP753" s="2"/>
      <c r="IQ753" s="2"/>
      <c r="IR753" s="2"/>
      <c r="IS753" s="2"/>
      <c r="IT753" s="2"/>
      <c r="IU753" s="2"/>
      <c r="IV753" s="2"/>
    </row>
    <row r="754" spans="239:256" s="1" customFormat="1" ht="21" customHeight="1">
      <c r="IE754" s="2"/>
      <c r="IF754" s="2"/>
      <c r="IG754" s="2"/>
      <c r="IH754" s="2"/>
      <c r="II754" s="2"/>
      <c r="IJ754" s="2"/>
      <c r="IK754" s="2"/>
      <c r="IL754" s="2"/>
      <c r="IM754" s="2"/>
      <c r="IN754" s="2"/>
      <c r="IO754" s="2"/>
      <c r="IP754" s="2"/>
      <c r="IQ754" s="2"/>
      <c r="IR754" s="2"/>
      <c r="IS754" s="2"/>
      <c r="IT754" s="2"/>
      <c r="IU754" s="2"/>
      <c r="IV754" s="2"/>
    </row>
    <row r="755" spans="239:256" s="1" customFormat="1" ht="21" customHeight="1">
      <c r="IE755" s="2"/>
      <c r="IF755" s="2"/>
      <c r="IG755" s="2"/>
      <c r="IH755" s="2"/>
      <c r="II755" s="2"/>
      <c r="IJ755" s="2"/>
      <c r="IK755" s="2"/>
      <c r="IL755" s="2"/>
      <c r="IM755" s="2"/>
      <c r="IN755" s="2"/>
      <c r="IO755" s="2"/>
      <c r="IP755" s="2"/>
      <c r="IQ755" s="2"/>
      <c r="IR755" s="2"/>
      <c r="IS755" s="2"/>
      <c r="IT755" s="2"/>
      <c r="IU755" s="2"/>
      <c r="IV755" s="2"/>
    </row>
    <row r="756" spans="239:256" s="1" customFormat="1" ht="21" customHeight="1">
      <c r="IE756" s="2"/>
      <c r="IF756" s="2"/>
      <c r="IG756" s="2"/>
      <c r="IH756" s="2"/>
      <c r="II756" s="2"/>
      <c r="IJ756" s="2"/>
      <c r="IK756" s="2"/>
      <c r="IL756" s="2"/>
      <c r="IM756" s="2"/>
      <c r="IN756" s="2"/>
      <c r="IO756" s="2"/>
      <c r="IP756" s="2"/>
      <c r="IQ756" s="2"/>
      <c r="IR756" s="2"/>
      <c r="IS756" s="2"/>
      <c r="IT756" s="2"/>
      <c r="IU756" s="2"/>
      <c r="IV756" s="2"/>
    </row>
    <row r="757" spans="239:256" s="1" customFormat="1" ht="21" customHeight="1">
      <c r="IE757" s="2"/>
      <c r="IF757" s="2"/>
      <c r="IG757" s="2"/>
      <c r="IH757" s="2"/>
      <c r="II757" s="2"/>
      <c r="IJ757" s="2"/>
      <c r="IK757" s="2"/>
      <c r="IL757" s="2"/>
      <c r="IM757" s="2"/>
      <c r="IN757" s="2"/>
      <c r="IO757" s="2"/>
      <c r="IP757" s="2"/>
      <c r="IQ757" s="2"/>
      <c r="IR757" s="2"/>
      <c r="IS757" s="2"/>
      <c r="IT757" s="2"/>
      <c r="IU757" s="2"/>
      <c r="IV757" s="2"/>
    </row>
    <row r="758" spans="239:256" s="1" customFormat="1" ht="21" customHeight="1">
      <c r="IE758" s="2"/>
      <c r="IF758" s="2"/>
      <c r="IG758" s="2"/>
      <c r="IH758" s="2"/>
      <c r="II758" s="2"/>
      <c r="IJ758" s="2"/>
      <c r="IK758" s="2"/>
      <c r="IL758" s="2"/>
      <c r="IM758" s="2"/>
      <c r="IN758" s="2"/>
      <c r="IO758" s="2"/>
      <c r="IP758" s="2"/>
      <c r="IQ758" s="2"/>
      <c r="IR758" s="2"/>
      <c r="IS758" s="2"/>
      <c r="IT758" s="2"/>
      <c r="IU758" s="2"/>
      <c r="IV758" s="2"/>
    </row>
    <row r="759" spans="239:256" s="1" customFormat="1" ht="21" customHeight="1">
      <c r="IE759" s="2"/>
      <c r="IF759" s="2"/>
      <c r="IG759" s="2"/>
      <c r="IH759" s="2"/>
      <c r="II759" s="2"/>
      <c r="IJ759" s="2"/>
      <c r="IK759" s="2"/>
      <c r="IL759" s="2"/>
      <c r="IM759" s="2"/>
      <c r="IN759" s="2"/>
      <c r="IO759" s="2"/>
      <c r="IP759" s="2"/>
      <c r="IQ759" s="2"/>
      <c r="IR759" s="2"/>
      <c r="IS759" s="2"/>
      <c r="IT759" s="2"/>
      <c r="IU759" s="2"/>
      <c r="IV759" s="2"/>
    </row>
    <row r="760" spans="239:256" s="1" customFormat="1" ht="21" customHeight="1">
      <c r="IE760" s="2"/>
      <c r="IF760" s="2"/>
      <c r="IG760" s="2"/>
      <c r="IH760" s="2"/>
      <c r="II760" s="2"/>
      <c r="IJ760" s="2"/>
      <c r="IK760" s="2"/>
      <c r="IL760" s="2"/>
      <c r="IM760" s="2"/>
      <c r="IN760" s="2"/>
      <c r="IO760" s="2"/>
      <c r="IP760" s="2"/>
      <c r="IQ760" s="2"/>
      <c r="IR760" s="2"/>
      <c r="IS760" s="2"/>
      <c r="IT760" s="2"/>
      <c r="IU760" s="2"/>
      <c r="IV760" s="2"/>
    </row>
    <row r="761" spans="239:256" s="1" customFormat="1" ht="21" customHeight="1">
      <c r="IE761" s="2"/>
      <c r="IF761" s="2"/>
      <c r="IG761" s="2"/>
      <c r="IH761" s="2"/>
      <c r="II761" s="2"/>
      <c r="IJ761" s="2"/>
      <c r="IK761" s="2"/>
      <c r="IL761" s="2"/>
      <c r="IM761" s="2"/>
      <c r="IN761" s="2"/>
      <c r="IO761" s="2"/>
      <c r="IP761" s="2"/>
      <c r="IQ761" s="2"/>
      <c r="IR761" s="2"/>
      <c r="IS761" s="2"/>
      <c r="IT761" s="2"/>
      <c r="IU761" s="2"/>
      <c r="IV761" s="2"/>
    </row>
    <row r="762" spans="239:256" s="1" customFormat="1" ht="21" customHeight="1">
      <c r="IE762" s="2"/>
      <c r="IF762" s="2"/>
      <c r="IG762" s="2"/>
      <c r="IH762" s="2"/>
      <c r="II762" s="2"/>
      <c r="IJ762" s="2"/>
      <c r="IK762" s="2"/>
      <c r="IL762" s="2"/>
      <c r="IM762" s="2"/>
      <c r="IN762" s="2"/>
      <c r="IO762" s="2"/>
      <c r="IP762" s="2"/>
      <c r="IQ762" s="2"/>
      <c r="IR762" s="2"/>
      <c r="IS762" s="2"/>
      <c r="IT762" s="2"/>
      <c r="IU762" s="2"/>
      <c r="IV762" s="2"/>
    </row>
    <row r="763" spans="239:256" s="1" customFormat="1" ht="21" customHeight="1">
      <c r="IE763" s="2"/>
      <c r="IF763" s="2"/>
      <c r="IG763" s="2"/>
      <c r="IH763" s="2"/>
      <c r="II763" s="2"/>
      <c r="IJ763" s="2"/>
      <c r="IK763" s="2"/>
      <c r="IL763" s="2"/>
      <c r="IM763" s="2"/>
      <c r="IN763" s="2"/>
      <c r="IO763" s="2"/>
      <c r="IP763" s="2"/>
      <c r="IQ763" s="2"/>
      <c r="IR763" s="2"/>
      <c r="IS763" s="2"/>
      <c r="IT763" s="2"/>
      <c r="IU763" s="2"/>
      <c r="IV763" s="2"/>
    </row>
    <row r="764" spans="239:256" s="1" customFormat="1" ht="21" customHeight="1">
      <c r="IE764" s="2"/>
      <c r="IF764" s="2"/>
      <c r="IG764" s="2"/>
      <c r="IH764" s="2"/>
      <c r="II764" s="2"/>
      <c r="IJ764" s="2"/>
      <c r="IK764" s="2"/>
      <c r="IL764" s="2"/>
      <c r="IM764" s="2"/>
      <c r="IN764" s="2"/>
      <c r="IO764" s="2"/>
      <c r="IP764" s="2"/>
      <c r="IQ764" s="2"/>
      <c r="IR764" s="2"/>
      <c r="IS764" s="2"/>
      <c r="IT764" s="2"/>
      <c r="IU764" s="2"/>
      <c r="IV764" s="2"/>
    </row>
    <row r="765" spans="239:256" s="1" customFormat="1" ht="21" customHeight="1">
      <c r="IE765" s="2"/>
      <c r="IF765" s="2"/>
      <c r="IG765" s="2"/>
      <c r="IH765" s="2"/>
      <c r="II765" s="2"/>
      <c r="IJ765" s="2"/>
      <c r="IK765" s="2"/>
      <c r="IL765" s="2"/>
      <c r="IM765" s="2"/>
      <c r="IN765" s="2"/>
      <c r="IO765" s="2"/>
      <c r="IP765" s="2"/>
      <c r="IQ765" s="2"/>
      <c r="IR765" s="2"/>
      <c r="IS765" s="2"/>
      <c r="IT765" s="2"/>
      <c r="IU765" s="2"/>
      <c r="IV765" s="2"/>
    </row>
    <row r="766" spans="239:256" s="1" customFormat="1" ht="21" customHeight="1">
      <c r="IE766" s="2"/>
      <c r="IF766" s="2"/>
      <c r="IG766" s="2"/>
      <c r="IH766" s="2"/>
      <c r="II766" s="2"/>
      <c r="IJ766" s="2"/>
      <c r="IK766" s="2"/>
      <c r="IL766" s="2"/>
      <c r="IM766" s="2"/>
      <c r="IN766" s="2"/>
      <c r="IO766" s="2"/>
      <c r="IP766" s="2"/>
      <c r="IQ766" s="2"/>
      <c r="IR766" s="2"/>
      <c r="IS766" s="2"/>
      <c r="IT766" s="2"/>
      <c r="IU766" s="2"/>
      <c r="IV766" s="2"/>
    </row>
    <row r="767" spans="239:256" s="1" customFormat="1" ht="21" customHeight="1">
      <c r="IE767" s="2"/>
      <c r="IF767" s="2"/>
      <c r="IG767" s="2"/>
      <c r="IH767" s="2"/>
      <c r="II767" s="2"/>
      <c r="IJ767" s="2"/>
      <c r="IK767" s="2"/>
      <c r="IL767" s="2"/>
      <c r="IM767" s="2"/>
      <c r="IN767" s="2"/>
      <c r="IO767" s="2"/>
      <c r="IP767" s="2"/>
      <c r="IQ767" s="2"/>
      <c r="IR767" s="2"/>
      <c r="IS767" s="2"/>
      <c r="IT767" s="2"/>
      <c r="IU767" s="2"/>
      <c r="IV767" s="2"/>
    </row>
    <row r="768" spans="239:256" s="1" customFormat="1" ht="21" customHeight="1">
      <c r="IE768" s="2"/>
      <c r="IF768" s="2"/>
      <c r="IG768" s="2"/>
      <c r="IH768" s="2"/>
      <c r="II768" s="2"/>
      <c r="IJ768" s="2"/>
      <c r="IK768" s="2"/>
      <c r="IL768" s="2"/>
      <c r="IM768" s="2"/>
      <c r="IN768" s="2"/>
      <c r="IO768" s="2"/>
      <c r="IP768" s="2"/>
      <c r="IQ768" s="2"/>
      <c r="IR768" s="2"/>
      <c r="IS768" s="2"/>
      <c r="IT768" s="2"/>
      <c r="IU768" s="2"/>
      <c r="IV768" s="2"/>
    </row>
    <row r="769" spans="239:256" s="1" customFormat="1" ht="21" customHeight="1">
      <c r="IE769" s="2"/>
      <c r="IF769" s="2"/>
      <c r="IG769" s="2"/>
      <c r="IH769" s="2"/>
      <c r="II769" s="2"/>
      <c r="IJ769" s="2"/>
      <c r="IK769" s="2"/>
      <c r="IL769" s="2"/>
      <c r="IM769" s="2"/>
      <c r="IN769" s="2"/>
      <c r="IO769" s="2"/>
      <c r="IP769" s="2"/>
      <c r="IQ769" s="2"/>
      <c r="IR769" s="2"/>
      <c r="IS769" s="2"/>
      <c r="IT769" s="2"/>
      <c r="IU769" s="2"/>
      <c r="IV769" s="2"/>
    </row>
    <row r="770" spans="239:256" s="1" customFormat="1" ht="21" customHeight="1">
      <c r="IE770" s="2"/>
      <c r="IF770" s="2"/>
      <c r="IG770" s="2"/>
      <c r="IH770" s="2"/>
      <c r="II770" s="2"/>
      <c r="IJ770" s="2"/>
      <c r="IK770" s="2"/>
      <c r="IL770" s="2"/>
      <c r="IM770" s="2"/>
      <c r="IN770" s="2"/>
      <c r="IO770" s="2"/>
      <c r="IP770" s="2"/>
      <c r="IQ770" s="2"/>
      <c r="IR770" s="2"/>
      <c r="IS770" s="2"/>
      <c r="IT770" s="2"/>
      <c r="IU770" s="2"/>
      <c r="IV770" s="2"/>
    </row>
    <row r="771" spans="239:256" s="1" customFormat="1" ht="21" customHeight="1">
      <c r="IE771" s="2"/>
      <c r="IF771" s="2"/>
      <c r="IG771" s="2"/>
      <c r="IH771" s="2"/>
      <c r="II771" s="2"/>
      <c r="IJ771" s="2"/>
      <c r="IK771" s="2"/>
      <c r="IL771" s="2"/>
      <c r="IM771" s="2"/>
      <c r="IN771" s="2"/>
      <c r="IO771" s="2"/>
      <c r="IP771" s="2"/>
      <c r="IQ771" s="2"/>
      <c r="IR771" s="2"/>
      <c r="IS771" s="2"/>
      <c r="IT771" s="2"/>
      <c r="IU771" s="2"/>
      <c r="IV771" s="2"/>
    </row>
    <row r="772" spans="239:256" s="1" customFormat="1" ht="21" customHeight="1">
      <c r="IE772" s="2"/>
      <c r="IF772" s="2"/>
      <c r="IG772" s="2"/>
      <c r="IH772" s="2"/>
      <c r="II772" s="2"/>
      <c r="IJ772" s="2"/>
      <c r="IK772" s="2"/>
      <c r="IL772" s="2"/>
      <c r="IM772" s="2"/>
      <c r="IN772" s="2"/>
      <c r="IO772" s="2"/>
      <c r="IP772" s="2"/>
      <c r="IQ772" s="2"/>
      <c r="IR772" s="2"/>
      <c r="IS772" s="2"/>
      <c r="IT772" s="2"/>
      <c r="IU772" s="2"/>
      <c r="IV772" s="2"/>
    </row>
    <row r="773" spans="239:256" s="1" customFormat="1" ht="21" customHeight="1">
      <c r="IE773" s="2"/>
      <c r="IF773" s="2"/>
      <c r="IG773" s="2"/>
      <c r="IH773" s="2"/>
      <c r="II773" s="2"/>
      <c r="IJ773" s="2"/>
      <c r="IK773" s="2"/>
      <c r="IL773" s="2"/>
      <c r="IM773" s="2"/>
      <c r="IN773" s="2"/>
      <c r="IO773" s="2"/>
      <c r="IP773" s="2"/>
      <c r="IQ773" s="2"/>
      <c r="IR773" s="2"/>
      <c r="IS773" s="2"/>
      <c r="IT773" s="2"/>
      <c r="IU773" s="2"/>
      <c r="IV773" s="2"/>
    </row>
    <row r="774" spans="239:256" s="1" customFormat="1" ht="21" customHeight="1">
      <c r="IE774" s="2"/>
      <c r="IF774" s="2"/>
      <c r="IG774" s="2"/>
      <c r="IH774" s="2"/>
      <c r="II774" s="2"/>
      <c r="IJ774" s="2"/>
      <c r="IK774" s="2"/>
      <c r="IL774" s="2"/>
      <c r="IM774" s="2"/>
      <c r="IN774" s="2"/>
      <c r="IO774" s="2"/>
      <c r="IP774" s="2"/>
      <c r="IQ774" s="2"/>
      <c r="IR774" s="2"/>
      <c r="IS774" s="2"/>
      <c r="IT774" s="2"/>
      <c r="IU774" s="2"/>
      <c r="IV774" s="2"/>
    </row>
    <row r="775" spans="239:256" s="1" customFormat="1" ht="21" customHeight="1">
      <c r="IE775" s="2"/>
      <c r="IF775" s="2"/>
      <c r="IG775" s="2"/>
      <c r="IH775" s="2"/>
      <c r="II775" s="2"/>
      <c r="IJ775" s="2"/>
      <c r="IK775" s="2"/>
      <c r="IL775" s="2"/>
      <c r="IM775" s="2"/>
      <c r="IN775" s="2"/>
      <c r="IO775" s="2"/>
      <c r="IP775" s="2"/>
      <c r="IQ775" s="2"/>
      <c r="IR775" s="2"/>
      <c r="IS775" s="2"/>
      <c r="IT775" s="2"/>
      <c r="IU775" s="2"/>
      <c r="IV775" s="2"/>
    </row>
    <row r="776" spans="239:256" s="1" customFormat="1" ht="21" customHeight="1">
      <c r="IE776" s="2"/>
      <c r="IF776" s="2"/>
      <c r="IG776" s="2"/>
      <c r="IH776" s="2"/>
      <c r="II776" s="2"/>
      <c r="IJ776" s="2"/>
      <c r="IK776" s="2"/>
      <c r="IL776" s="2"/>
      <c r="IM776" s="2"/>
      <c r="IN776" s="2"/>
      <c r="IO776" s="2"/>
      <c r="IP776" s="2"/>
      <c r="IQ776" s="2"/>
      <c r="IR776" s="2"/>
      <c r="IS776" s="2"/>
      <c r="IT776" s="2"/>
      <c r="IU776" s="2"/>
      <c r="IV776" s="2"/>
    </row>
    <row r="777" spans="239:256" s="1" customFormat="1" ht="21" customHeight="1">
      <c r="IE777" s="2"/>
      <c r="IF777" s="2"/>
      <c r="IG777" s="2"/>
      <c r="IH777" s="2"/>
      <c r="II777" s="2"/>
      <c r="IJ777" s="2"/>
      <c r="IK777" s="2"/>
      <c r="IL777" s="2"/>
      <c r="IM777" s="2"/>
      <c r="IN777" s="2"/>
      <c r="IO777" s="2"/>
      <c r="IP777" s="2"/>
      <c r="IQ777" s="2"/>
      <c r="IR777" s="2"/>
      <c r="IS777" s="2"/>
      <c r="IT777" s="2"/>
      <c r="IU777" s="2"/>
      <c r="IV777" s="2"/>
    </row>
    <row r="778" spans="239:256" s="1" customFormat="1" ht="21" customHeight="1">
      <c r="IE778" s="2"/>
      <c r="IF778" s="2"/>
      <c r="IG778" s="2"/>
      <c r="IH778" s="2"/>
      <c r="II778" s="2"/>
      <c r="IJ778" s="2"/>
      <c r="IK778" s="2"/>
      <c r="IL778" s="2"/>
      <c r="IM778" s="2"/>
      <c r="IN778" s="2"/>
      <c r="IO778" s="2"/>
      <c r="IP778" s="2"/>
      <c r="IQ778" s="2"/>
      <c r="IR778" s="2"/>
      <c r="IS778" s="2"/>
      <c r="IT778" s="2"/>
      <c r="IU778" s="2"/>
      <c r="IV778" s="2"/>
    </row>
    <row r="779" spans="239:256" s="1" customFormat="1" ht="21" customHeight="1">
      <c r="IE779" s="2"/>
      <c r="IF779" s="2"/>
      <c r="IG779" s="2"/>
      <c r="IH779" s="2"/>
      <c r="II779" s="2"/>
      <c r="IJ779" s="2"/>
      <c r="IK779" s="2"/>
      <c r="IL779" s="2"/>
      <c r="IM779" s="2"/>
      <c r="IN779" s="2"/>
      <c r="IO779" s="2"/>
      <c r="IP779" s="2"/>
      <c r="IQ779" s="2"/>
      <c r="IR779" s="2"/>
      <c r="IS779" s="2"/>
      <c r="IT779" s="2"/>
      <c r="IU779" s="2"/>
      <c r="IV779" s="2"/>
    </row>
    <row r="780" spans="239:256" s="1" customFormat="1" ht="21" customHeight="1">
      <c r="IE780" s="2"/>
      <c r="IF780" s="2"/>
      <c r="IG780" s="2"/>
      <c r="IH780" s="2"/>
      <c r="II780" s="2"/>
      <c r="IJ780" s="2"/>
      <c r="IK780" s="2"/>
      <c r="IL780" s="2"/>
      <c r="IM780" s="2"/>
      <c r="IN780" s="2"/>
      <c r="IO780" s="2"/>
      <c r="IP780" s="2"/>
      <c r="IQ780" s="2"/>
      <c r="IR780" s="2"/>
      <c r="IS780" s="2"/>
      <c r="IT780" s="2"/>
      <c r="IU780" s="2"/>
      <c r="IV780" s="2"/>
    </row>
    <row r="781" spans="239:256" s="1" customFormat="1" ht="21" customHeight="1">
      <c r="IE781" s="2"/>
      <c r="IF781" s="2"/>
      <c r="IG781" s="2"/>
      <c r="IH781" s="2"/>
      <c r="II781" s="2"/>
      <c r="IJ781" s="2"/>
      <c r="IK781" s="2"/>
      <c r="IL781" s="2"/>
      <c r="IM781" s="2"/>
      <c r="IN781" s="2"/>
      <c r="IO781" s="2"/>
      <c r="IP781" s="2"/>
      <c r="IQ781" s="2"/>
      <c r="IR781" s="2"/>
      <c r="IS781" s="2"/>
      <c r="IT781" s="2"/>
      <c r="IU781" s="2"/>
      <c r="IV781" s="2"/>
    </row>
    <row r="782" spans="239:256" s="1" customFormat="1" ht="21" customHeight="1">
      <c r="IE782" s="2"/>
      <c r="IF782" s="2"/>
      <c r="IG782" s="2"/>
      <c r="IH782" s="2"/>
      <c r="II782" s="2"/>
      <c r="IJ782" s="2"/>
      <c r="IK782" s="2"/>
      <c r="IL782" s="2"/>
      <c r="IM782" s="2"/>
      <c r="IN782" s="2"/>
      <c r="IO782" s="2"/>
      <c r="IP782" s="2"/>
      <c r="IQ782" s="2"/>
      <c r="IR782" s="2"/>
      <c r="IS782" s="2"/>
      <c r="IT782" s="2"/>
      <c r="IU782" s="2"/>
      <c r="IV782" s="2"/>
    </row>
    <row r="783" spans="239:256" s="1" customFormat="1" ht="21" customHeight="1">
      <c r="IE783" s="2"/>
      <c r="IF783" s="2"/>
      <c r="IG783" s="2"/>
      <c r="IH783" s="2"/>
      <c r="II783" s="2"/>
      <c r="IJ783" s="2"/>
      <c r="IK783" s="2"/>
      <c r="IL783" s="2"/>
      <c r="IM783" s="2"/>
      <c r="IN783" s="2"/>
      <c r="IO783" s="2"/>
      <c r="IP783" s="2"/>
      <c r="IQ783" s="2"/>
      <c r="IR783" s="2"/>
      <c r="IS783" s="2"/>
      <c r="IT783" s="2"/>
      <c r="IU783" s="2"/>
      <c r="IV783" s="2"/>
    </row>
    <row r="784" spans="239:256" s="1" customFormat="1" ht="21" customHeight="1">
      <c r="IE784" s="2"/>
      <c r="IF784" s="2"/>
      <c r="IG784" s="2"/>
      <c r="IH784" s="2"/>
      <c r="II784" s="2"/>
      <c r="IJ784" s="2"/>
      <c r="IK784" s="2"/>
      <c r="IL784" s="2"/>
      <c r="IM784" s="2"/>
      <c r="IN784" s="2"/>
      <c r="IO784" s="2"/>
      <c r="IP784" s="2"/>
      <c r="IQ784" s="2"/>
      <c r="IR784" s="2"/>
      <c r="IS784" s="2"/>
      <c r="IT784" s="2"/>
      <c r="IU784" s="2"/>
      <c r="IV784" s="2"/>
    </row>
    <row r="785" spans="239:256" s="1" customFormat="1" ht="21" customHeight="1">
      <c r="IE785" s="2"/>
      <c r="IF785" s="2"/>
      <c r="IG785" s="2"/>
      <c r="IH785" s="2"/>
      <c r="II785" s="2"/>
      <c r="IJ785" s="2"/>
      <c r="IK785" s="2"/>
      <c r="IL785" s="2"/>
      <c r="IM785" s="2"/>
      <c r="IN785" s="2"/>
      <c r="IO785" s="2"/>
      <c r="IP785" s="2"/>
      <c r="IQ785" s="2"/>
      <c r="IR785" s="2"/>
      <c r="IS785" s="2"/>
      <c r="IT785" s="2"/>
      <c r="IU785" s="2"/>
      <c r="IV785" s="2"/>
    </row>
    <row r="786" spans="239:256" s="1" customFormat="1" ht="21" customHeight="1">
      <c r="IE786" s="2"/>
      <c r="IF786" s="2"/>
      <c r="IG786" s="2"/>
      <c r="IH786" s="2"/>
      <c r="II786" s="2"/>
      <c r="IJ786" s="2"/>
      <c r="IK786" s="2"/>
      <c r="IL786" s="2"/>
      <c r="IM786" s="2"/>
      <c r="IN786" s="2"/>
      <c r="IO786" s="2"/>
      <c r="IP786" s="2"/>
      <c r="IQ786" s="2"/>
      <c r="IR786" s="2"/>
      <c r="IS786" s="2"/>
      <c r="IT786" s="2"/>
      <c r="IU786" s="2"/>
      <c r="IV786" s="2"/>
    </row>
    <row r="787" spans="239:256" s="1" customFormat="1" ht="21" customHeight="1">
      <c r="IE787" s="2"/>
      <c r="IF787" s="2"/>
      <c r="IG787" s="2"/>
      <c r="IH787" s="2"/>
      <c r="II787" s="2"/>
      <c r="IJ787" s="2"/>
      <c r="IK787" s="2"/>
      <c r="IL787" s="2"/>
      <c r="IM787" s="2"/>
      <c r="IN787" s="2"/>
      <c r="IO787" s="2"/>
      <c r="IP787" s="2"/>
      <c r="IQ787" s="2"/>
      <c r="IR787" s="2"/>
      <c r="IS787" s="2"/>
      <c r="IT787" s="2"/>
      <c r="IU787" s="2"/>
      <c r="IV787" s="2"/>
    </row>
    <row r="788" spans="239:256" s="1" customFormat="1" ht="21" customHeight="1">
      <c r="IE788" s="2"/>
      <c r="IF788" s="2"/>
      <c r="IG788" s="2"/>
      <c r="IH788" s="2"/>
      <c r="II788" s="2"/>
      <c r="IJ788" s="2"/>
      <c r="IK788" s="2"/>
      <c r="IL788" s="2"/>
      <c r="IM788" s="2"/>
      <c r="IN788" s="2"/>
      <c r="IO788" s="2"/>
      <c r="IP788" s="2"/>
      <c r="IQ788" s="2"/>
      <c r="IR788" s="2"/>
      <c r="IS788" s="2"/>
      <c r="IT788" s="2"/>
      <c r="IU788" s="2"/>
      <c r="IV788" s="2"/>
    </row>
    <row r="789" spans="239:256" s="1" customFormat="1" ht="21" customHeight="1">
      <c r="IE789" s="2"/>
      <c r="IF789" s="2"/>
      <c r="IG789" s="2"/>
      <c r="IH789" s="2"/>
      <c r="II789" s="2"/>
      <c r="IJ789" s="2"/>
      <c r="IK789" s="2"/>
      <c r="IL789" s="2"/>
      <c r="IM789" s="2"/>
      <c r="IN789" s="2"/>
      <c r="IO789" s="2"/>
      <c r="IP789" s="2"/>
      <c r="IQ789" s="2"/>
      <c r="IR789" s="2"/>
      <c r="IS789" s="2"/>
      <c r="IT789" s="2"/>
      <c r="IU789" s="2"/>
      <c r="IV789" s="2"/>
    </row>
    <row r="790" spans="239:256" s="1" customFormat="1" ht="21" customHeight="1">
      <c r="IE790" s="2"/>
      <c r="IF790" s="2"/>
      <c r="IG790" s="2"/>
      <c r="IH790" s="2"/>
      <c r="II790" s="2"/>
      <c r="IJ790" s="2"/>
      <c r="IK790" s="2"/>
      <c r="IL790" s="2"/>
      <c r="IM790" s="2"/>
      <c r="IN790" s="2"/>
      <c r="IO790" s="2"/>
      <c r="IP790" s="2"/>
      <c r="IQ790" s="2"/>
      <c r="IR790" s="2"/>
      <c r="IS790" s="2"/>
      <c r="IT790" s="2"/>
      <c r="IU790" s="2"/>
      <c r="IV790" s="2"/>
    </row>
    <row r="791" spans="239:256" s="1" customFormat="1" ht="21" customHeight="1">
      <c r="IE791" s="2"/>
      <c r="IF791" s="2"/>
      <c r="IG791" s="2"/>
      <c r="IH791" s="2"/>
      <c r="II791" s="2"/>
      <c r="IJ791" s="2"/>
      <c r="IK791" s="2"/>
      <c r="IL791" s="2"/>
      <c r="IM791" s="2"/>
      <c r="IN791" s="2"/>
      <c r="IO791" s="2"/>
      <c r="IP791" s="2"/>
      <c r="IQ791" s="2"/>
      <c r="IR791" s="2"/>
      <c r="IS791" s="2"/>
      <c r="IT791" s="2"/>
      <c r="IU791" s="2"/>
      <c r="IV791" s="2"/>
    </row>
    <row r="792" spans="239:256" s="1" customFormat="1" ht="21" customHeight="1">
      <c r="IE792" s="2"/>
      <c r="IF792" s="2"/>
      <c r="IG792" s="2"/>
      <c r="IH792" s="2"/>
      <c r="II792" s="2"/>
      <c r="IJ792" s="2"/>
      <c r="IK792" s="2"/>
      <c r="IL792" s="2"/>
      <c r="IM792" s="2"/>
      <c r="IN792" s="2"/>
      <c r="IO792" s="2"/>
      <c r="IP792" s="2"/>
      <c r="IQ792" s="2"/>
      <c r="IR792" s="2"/>
      <c r="IS792" s="2"/>
      <c r="IT792" s="2"/>
      <c r="IU792" s="2"/>
      <c r="IV792" s="2"/>
    </row>
    <row r="793" spans="239:256" s="1" customFormat="1" ht="21" customHeight="1">
      <c r="IE793" s="2"/>
      <c r="IF793" s="2"/>
      <c r="IG793" s="2"/>
      <c r="IH793" s="2"/>
      <c r="II793" s="2"/>
      <c r="IJ793" s="2"/>
      <c r="IK793" s="2"/>
      <c r="IL793" s="2"/>
      <c r="IM793" s="2"/>
      <c r="IN793" s="2"/>
      <c r="IO793" s="2"/>
      <c r="IP793" s="2"/>
      <c r="IQ793" s="2"/>
      <c r="IR793" s="2"/>
      <c r="IS793" s="2"/>
      <c r="IT793" s="2"/>
      <c r="IU793" s="2"/>
      <c r="IV793" s="2"/>
    </row>
    <row r="794" spans="239:256" s="1" customFormat="1" ht="21" customHeight="1">
      <c r="IE794" s="2"/>
      <c r="IF794" s="2"/>
      <c r="IG794" s="2"/>
      <c r="IH794" s="2"/>
      <c r="II794" s="2"/>
      <c r="IJ794" s="2"/>
      <c r="IK794" s="2"/>
      <c r="IL794" s="2"/>
      <c r="IM794" s="2"/>
      <c r="IN794" s="2"/>
      <c r="IO794" s="2"/>
      <c r="IP794" s="2"/>
      <c r="IQ794" s="2"/>
      <c r="IR794" s="2"/>
      <c r="IS794" s="2"/>
      <c r="IT794" s="2"/>
      <c r="IU794" s="2"/>
      <c r="IV794" s="2"/>
    </row>
    <row r="795" spans="239:256" s="1" customFormat="1" ht="21" customHeight="1">
      <c r="IE795" s="2"/>
      <c r="IF795" s="2"/>
      <c r="IG795" s="2"/>
      <c r="IH795" s="2"/>
      <c r="II795" s="2"/>
      <c r="IJ795" s="2"/>
      <c r="IK795" s="2"/>
      <c r="IL795" s="2"/>
      <c r="IM795" s="2"/>
      <c r="IN795" s="2"/>
      <c r="IO795" s="2"/>
      <c r="IP795" s="2"/>
      <c r="IQ795" s="2"/>
      <c r="IR795" s="2"/>
      <c r="IS795" s="2"/>
      <c r="IT795" s="2"/>
      <c r="IU795" s="2"/>
      <c r="IV795" s="2"/>
    </row>
    <row r="796" spans="239:256" s="1" customFormat="1" ht="21" customHeight="1">
      <c r="IE796" s="2"/>
      <c r="IF796" s="2"/>
      <c r="IG796" s="2"/>
      <c r="IH796" s="2"/>
      <c r="II796" s="2"/>
      <c r="IJ796" s="2"/>
      <c r="IK796" s="2"/>
      <c r="IL796" s="2"/>
      <c r="IM796" s="2"/>
      <c r="IN796" s="2"/>
      <c r="IO796" s="2"/>
      <c r="IP796" s="2"/>
      <c r="IQ796" s="2"/>
      <c r="IR796" s="2"/>
      <c r="IS796" s="2"/>
      <c r="IT796" s="2"/>
      <c r="IU796" s="2"/>
      <c r="IV796" s="2"/>
    </row>
    <row r="797" spans="239:256" s="1" customFormat="1" ht="21" customHeight="1">
      <c r="IE797" s="2"/>
      <c r="IF797" s="2"/>
      <c r="IG797" s="2"/>
      <c r="IH797" s="2"/>
      <c r="II797" s="2"/>
      <c r="IJ797" s="2"/>
      <c r="IK797" s="2"/>
      <c r="IL797" s="2"/>
      <c r="IM797" s="2"/>
      <c r="IN797" s="2"/>
      <c r="IO797" s="2"/>
      <c r="IP797" s="2"/>
      <c r="IQ797" s="2"/>
      <c r="IR797" s="2"/>
      <c r="IS797" s="2"/>
      <c r="IT797" s="2"/>
      <c r="IU797" s="2"/>
      <c r="IV797" s="2"/>
    </row>
    <row r="798" spans="239:256" s="1" customFormat="1" ht="21" customHeight="1">
      <c r="IE798" s="2"/>
      <c r="IF798" s="2"/>
      <c r="IG798" s="2"/>
      <c r="IH798" s="2"/>
      <c r="II798" s="2"/>
      <c r="IJ798" s="2"/>
      <c r="IK798" s="2"/>
      <c r="IL798" s="2"/>
      <c r="IM798" s="2"/>
      <c r="IN798" s="2"/>
      <c r="IO798" s="2"/>
      <c r="IP798" s="2"/>
      <c r="IQ798" s="2"/>
      <c r="IR798" s="2"/>
      <c r="IS798" s="2"/>
      <c r="IT798" s="2"/>
      <c r="IU798" s="2"/>
      <c r="IV798" s="2"/>
    </row>
    <row r="799" spans="239:256" s="1" customFormat="1" ht="21" customHeight="1">
      <c r="IE799" s="2"/>
      <c r="IF799" s="2"/>
      <c r="IG799" s="2"/>
      <c r="IH799" s="2"/>
      <c r="II799" s="2"/>
      <c r="IJ799" s="2"/>
      <c r="IK799" s="2"/>
      <c r="IL799" s="2"/>
      <c r="IM799" s="2"/>
      <c r="IN799" s="2"/>
      <c r="IO799" s="2"/>
      <c r="IP799" s="2"/>
      <c r="IQ799" s="2"/>
      <c r="IR799" s="2"/>
      <c r="IS799" s="2"/>
      <c r="IT799" s="2"/>
      <c r="IU799" s="2"/>
      <c r="IV799" s="2"/>
    </row>
    <row r="800" spans="239:256" s="1" customFormat="1" ht="21" customHeight="1">
      <c r="IE800" s="2"/>
      <c r="IF800" s="2"/>
      <c r="IG800" s="2"/>
      <c r="IH800" s="2"/>
      <c r="II800" s="2"/>
      <c r="IJ800" s="2"/>
      <c r="IK800" s="2"/>
      <c r="IL800" s="2"/>
      <c r="IM800" s="2"/>
      <c r="IN800" s="2"/>
      <c r="IO800" s="2"/>
      <c r="IP800" s="2"/>
      <c r="IQ800" s="2"/>
      <c r="IR800" s="2"/>
      <c r="IS800" s="2"/>
      <c r="IT800" s="2"/>
      <c r="IU800" s="2"/>
      <c r="IV800" s="2"/>
    </row>
    <row r="801" spans="239:256" s="1" customFormat="1" ht="21" customHeight="1">
      <c r="IE801" s="2"/>
      <c r="IF801" s="2"/>
      <c r="IG801" s="2"/>
      <c r="IH801" s="2"/>
      <c r="II801" s="2"/>
      <c r="IJ801" s="2"/>
      <c r="IK801" s="2"/>
      <c r="IL801" s="2"/>
      <c r="IM801" s="2"/>
      <c r="IN801" s="2"/>
      <c r="IO801" s="2"/>
      <c r="IP801" s="2"/>
      <c r="IQ801" s="2"/>
      <c r="IR801" s="2"/>
      <c r="IS801" s="2"/>
      <c r="IT801" s="2"/>
      <c r="IU801" s="2"/>
      <c r="IV801" s="2"/>
    </row>
    <row r="802" spans="239:256" s="1" customFormat="1" ht="21" customHeight="1">
      <c r="IE802" s="2"/>
      <c r="IF802" s="2"/>
      <c r="IG802" s="2"/>
      <c r="IH802" s="2"/>
      <c r="II802" s="2"/>
      <c r="IJ802" s="2"/>
      <c r="IK802" s="2"/>
      <c r="IL802" s="2"/>
      <c r="IM802" s="2"/>
      <c r="IN802" s="2"/>
      <c r="IO802" s="2"/>
      <c r="IP802" s="2"/>
      <c r="IQ802" s="2"/>
      <c r="IR802" s="2"/>
      <c r="IS802" s="2"/>
      <c r="IT802" s="2"/>
      <c r="IU802" s="2"/>
      <c r="IV802" s="2"/>
    </row>
    <row r="803" spans="239:256" s="1" customFormat="1" ht="21" customHeight="1">
      <c r="IE803" s="2"/>
      <c r="IF803" s="2"/>
      <c r="IG803" s="2"/>
      <c r="IH803" s="2"/>
      <c r="II803" s="2"/>
      <c r="IJ803" s="2"/>
      <c r="IK803" s="2"/>
      <c r="IL803" s="2"/>
      <c r="IM803" s="2"/>
      <c r="IN803" s="2"/>
      <c r="IO803" s="2"/>
      <c r="IP803" s="2"/>
      <c r="IQ803" s="2"/>
      <c r="IR803" s="2"/>
      <c r="IS803" s="2"/>
      <c r="IT803" s="2"/>
      <c r="IU803" s="2"/>
      <c r="IV803" s="2"/>
    </row>
    <row r="804" spans="239:256" s="1" customFormat="1" ht="21" customHeight="1">
      <c r="IE804" s="2"/>
      <c r="IF804" s="2"/>
      <c r="IG804" s="2"/>
      <c r="IH804" s="2"/>
      <c r="II804" s="2"/>
      <c r="IJ804" s="2"/>
      <c r="IK804" s="2"/>
      <c r="IL804" s="2"/>
      <c r="IM804" s="2"/>
      <c r="IN804" s="2"/>
      <c r="IO804" s="2"/>
      <c r="IP804" s="2"/>
      <c r="IQ804" s="2"/>
      <c r="IR804" s="2"/>
      <c r="IS804" s="2"/>
      <c r="IT804" s="2"/>
      <c r="IU804" s="2"/>
      <c r="IV804" s="2"/>
    </row>
    <row r="805" spans="239:256" s="1" customFormat="1" ht="21" customHeight="1">
      <c r="IE805" s="2"/>
      <c r="IF805" s="2"/>
      <c r="IG805" s="2"/>
      <c r="IH805" s="2"/>
      <c r="II805" s="2"/>
      <c r="IJ805" s="2"/>
      <c r="IK805" s="2"/>
      <c r="IL805" s="2"/>
      <c r="IM805" s="2"/>
      <c r="IN805" s="2"/>
      <c r="IO805" s="2"/>
      <c r="IP805" s="2"/>
      <c r="IQ805" s="2"/>
      <c r="IR805" s="2"/>
      <c r="IS805" s="2"/>
      <c r="IT805" s="2"/>
      <c r="IU805" s="2"/>
      <c r="IV805" s="2"/>
    </row>
    <row r="806" spans="239:256" s="1" customFormat="1" ht="21" customHeight="1">
      <c r="IE806" s="2"/>
      <c r="IF806" s="2"/>
      <c r="IG806" s="2"/>
      <c r="IH806" s="2"/>
      <c r="II806" s="2"/>
      <c r="IJ806" s="2"/>
      <c r="IK806" s="2"/>
      <c r="IL806" s="2"/>
      <c r="IM806" s="2"/>
      <c r="IN806" s="2"/>
      <c r="IO806" s="2"/>
      <c r="IP806" s="2"/>
      <c r="IQ806" s="2"/>
      <c r="IR806" s="2"/>
      <c r="IS806" s="2"/>
      <c r="IT806" s="2"/>
      <c r="IU806" s="2"/>
      <c r="IV806" s="2"/>
    </row>
    <row r="807" spans="239:256" s="1" customFormat="1" ht="21" customHeight="1">
      <c r="IE807" s="2"/>
      <c r="IF807" s="2"/>
      <c r="IG807" s="2"/>
      <c r="IH807" s="2"/>
      <c r="II807" s="2"/>
      <c r="IJ807" s="2"/>
      <c r="IK807" s="2"/>
      <c r="IL807" s="2"/>
      <c r="IM807" s="2"/>
      <c r="IN807" s="2"/>
      <c r="IO807" s="2"/>
      <c r="IP807" s="2"/>
      <c r="IQ807" s="2"/>
      <c r="IR807" s="2"/>
      <c r="IS807" s="2"/>
      <c r="IT807" s="2"/>
      <c r="IU807" s="2"/>
      <c r="IV807" s="2"/>
    </row>
    <row r="808" spans="239:256" s="1" customFormat="1" ht="21" customHeight="1">
      <c r="IE808" s="2"/>
      <c r="IF808" s="2"/>
      <c r="IG808" s="2"/>
      <c r="IH808" s="2"/>
      <c r="II808" s="2"/>
      <c r="IJ808" s="2"/>
      <c r="IK808" s="2"/>
      <c r="IL808" s="2"/>
      <c r="IM808" s="2"/>
      <c r="IN808" s="2"/>
      <c r="IO808" s="2"/>
      <c r="IP808" s="2"/>
      <c r="IQ808" s="2"/>
      <c r="IR808" s="2"/>
      <c r="IS808" s="2"/>
      <c r="IT808" s="2"/>
      <c r="IU808" s="2"/>
      <c r="IV808" s="2"/>
    </row>
    <row r="809" spans="239:256" s="1" customFormat="1" ht="21" customHeight="1">
      <c r="IE809" s="2"/>
      <c r="IF809" s="2"/>
      <c r="IG809" s="2"/>
      <c r="IH809" s="2"/>
      <c r="II809" s="2"/>
      <c r="IJ809" s="2"/>
      <c r="IK809" s="2"/>
      <c r="IL809" s="2"/>
      <c r="IM809" s="2"/>
      <c r="IN809" s="2"/>
      <c r="IO809" s="2"/>
      <c r="IP809" s="2"/>
      <c r="IQ809" s="2"/>
      <c r="IR809" s="2"/>
      <c r="IS809" s="2"/>
      <c r="IT809" s="2"/>
      <c r="IU809" s="2"/>
      <c r="IV809" s="2"/>
    </row>
    <row r="810" spans="239:256" s="1" customFormat="1" ht="21" customHeight="1">
      <c r="IE810" s="2"/>
      <c r="IF810" s="2"/>
      <c r="IG810" s="2"/>
      <c r="IH810" s="2"/>
      <c r="II810" s="2"/>
      <c r="IJ810" s="2"/>
      <c r="IK810" s="2"/>
      <c r="IL810" s="2"/>
      <c r="IM810" s="2"/>
      <c r="IN810" s="2"/>
      <c r="IO810" s="2"/>
      <c r="IP810" s="2"/>
      <c r="IQ810" s="2"/>
      <c r="IR810" s="2"/>
      <c r="IS810" s="2"/>
      <c r="IT810" s="2"/>
      <c r="IU810" s="2"/>
      <c r="IV810" s="2"/>
    </row>
    <row r="811" spans="239:256" s="1" customFormat="1" ht="21" customHeight="1">
      <c r="IE811" s="2"/>
      <c r="IF811" s="2"/>
      <c r="IG811" s="2"/>
      <c r="IH811" s="2"/>
      <c r="II811" s="2"/>
      <c r="IJ811" s="2"/>
      <c r="IK811" s="2"/>
      <c r="IL811" s="2"/>
      <c r="IM811" s="2"/>
      <c r="IN811" s="2"/>
      <c r="IO811" s="2"/>
      <c r="IP811" s="2"/>
      <c r="IQ811" s="2"/>
      <c r="IR811" s="2"/>
      <c r="IS811" s="2"/>
      <c r="IT811" s="2"/>
      <c r="IU811" s="2"/>
      <c r="IV811" s="2"/>
    </row>
    <row r="812" spans="239:256" s="1" customFormat="1" ht="21" customHeight="1">
      <c r="IE812" s="2"/>
      <c r="IF812" s="2"/>
      <c r="IG812" s="2"/>
      <c r="IH812" s="2"/>
      <c r="II812" s="2"/>
      <c r="IJ812" s="2"/>
      <c r="IK812" s="2"/>
      <c r="IL812" s="2"/>
      <c r="IM812" s="2"/>
      <c r="IN812" s="2"/>
      <c r="IO812" s="2"/>
      <c r="IP812" s="2"/>
      <c r="IQ812" s="2"/>
      <c r="IR812" s="2"/>
      <c r="IS812" s="2"/>
      <c r="IT812" s="2"/>
      <c r="IU812" s="2"/>
      <c r="IV812" s="2"/>
    </row>
    <row r="813" spans="239:256" s="1" customFormat="1" ht="21" customHeight="1">
      <c r="IE813" s="2"/>
      <c r="IF813" s="2"/>
      <c r="IG813" s="2"/>
      <c r="IH813" s="2"/>
      <c r="II813" s="2"/>
      <c r="IJ813" s="2"/>
      <c r="IK813" s="2"/>
      <c r="IL813" s="2"/>
      <c r="IM813" s="2"/>
      <c r="IN813" s="2"/>
      <c r="IO813" s="2"/>
      <c r="IP813" s="2"/>
      <c r="IQ813" s="2"/>
      <c r="IR813" s="2"/>
      <c r="IS813" s="2"/>
      <c r="IT813" s="2"/>
      <c r="IU813" s="2"/>
      <c r="IV813" s="2"/>
    </row>
    <row r="814" spans="239:256" s="1" customFormat="1" ht="21" customHeight="1">
      <c r="IE814" s="2"/>
      <c r="IF814" s="2"/>
      <c r="IG814" s="2"/>
      <c r="IH814" s="2"/>
      <c r="II814" s="2"/>
      <c r="IJ814" s="2"/>
      <c r="IK814" s="2"/>
      <c r="IL814" s="2"/>
      <c r="IM814" s="2"/>
      <c r="IN814" s="2"/>
      <c r="IO814" s="2"/>
      <c r="IP814" s="2"/>
      <c r="IQ814" s="2"/>
      <c r="IR814" s="2"/>
      <c r="IS814" s="2"/>
      <c r="IT814" s="2"/>
      <c r="IU814" s="2"/>
      <c r="IV814" s="2"/>
    </row>
    <row r="815" spans="239:256" s="1" customFormat="1" ht="21" customHeight="1">
      <c r="IE815" s="2"/>
      <c r="IF815" s="2"/>
      <c r="IG815" s="2"/>
      <c r="IH815" s="2"/>
      <c r="II815" s="2"/>
      <c r="IJ815" s="2"/>
      <c r="IK815" s="2"/>
      <c r="IL815" s="2"/>
      <c r="IM815" s="2"/>
      <c r="IN815" s="2"/>
      <c r="IO815" s="2"/>
      <c r="IP815" s="2"/>
      <c r="IQ815" s="2"/>
      <c r="IR815" s="2"/>
      <c r="IS815" s="2"/>
      <c r="IT815" s="2"/>
      <c r="IU815" s="2"/>
      <c r="IV815" s="2"/>
    </row>
    <row r="816" spans="239:256" s="1" customFormat="1" ht="21" customHeight="1">
      <c r="IE816" s="2"/>
      <c r="IF816" s="2"/>
      <c r="IG816" s="2"/>
      <c r="IH816" s="2"/>
      <c r="II816" s="2"/>
      <c r="IJ816" s="2"/>
      <c r="IK816" s="2"/>
      <c r="IL816" s="2"/>
      <c r="IM816" s="2"/>
      <c r="IN816" s="2"/>
      <c r="IO816" s="2"/>
      <c r="IP816" s="2"/>
      <c r="IQ816" s="2"/>
      <c r="IR816" s="2"/>
      <c r="IS816" s="2"/>
      <c r="IT816" s="2"/>
      <c r="IU816" s="2"/>
      <c r="IV816" s="2"/>
    </row>
    <row r="817" spans="239:256" s="1" customFormat="1" ht="21" customHeight="1">
      <c r="IE817" s="2"/>
      <c r="IF817" s="2"/>
      <c r="IG817" s="2"/>
      <c r="IH817" s="2"/>
      <c r="II817" s="2"/>
      <c r="IJ817" s="2"/>
      <c r="IK817" s="2"/>
      <c r="IL817" s="2"/>
      <c r="IM817" s="2"/>
      <c r="IN817" s="2"/>
      <c r="IO817" s="2"/>
      <c r="IP817" s="2"/>
      <c r="IQ817" s="2"/>
      <c r="IR817" s="2"/>
      <c r="IS817" s="2"/>
      <c r="IT817" s="2"/>
      <c r="IU817" s="2"/>
      <c r="IV817" s="2"/>
    </row>
    <row r="818" spans="239:256" s="1" customFormat="1" ht="21" customHeight="1">
      <c r="IE818" s="2"/>
      <c r="IF818" s="2"/>
      <c r="IG818" s="2"/>
      <c r="IH818" s="2"/>
      <c r="II818" s="2"/>
      <c r="IJ818" s="2"/>
      <c r="IK818" s="2"/>
      <c r="IL818" s="2"/>
      <c r="IM818" s="2"/>
      <c r="IN818" s="2"/>
      <c r="IO818" s="2"/>
      <c r="IP818" s="2"/>
      <c r="IQ818" s="2"/>
      <c r="IR818" s="2"/>
      <c r="IS818" s="2"/>
      <c r="IT818" s="2"/>
      <c r="IU818" s="2"/>
      <c r="IV818" s="2"/>
    </row>
    <row r="819" spans="239:256" s="1" customFormat="1" ht="21" customHeight="1">
      <c r="IE819" s="2"/>
      <c r="IF819" s="2"/>
      <c r="IG819" s="2"/>
      <c r="IH819" s="2"/>
      <c r="II819" s="2"/>
      <c r="IJ819" s="2"/>
      <c r="IK819" s="2"/>
      <c r="IL819" s="2"/>
      <c r="IM819" s="2"/>
      <c r="IN819" s="2"/>
      <c r="IO819" s="2"/>
      <c r="IP819" s="2"/>
      <c r="IQ819" s="2"/>
      <c r="IR819" s="2"/>
      <c r="IS819" s="2"/>
      <c r="IT819" s="2"/>
      <c r="IU819" s="2"/>
      <c r="IV819" s="2"/>
    </row>
    <row r="820" spans="239:256" s="1" customFormat="1" ht="21" customHeight="1">
      <c r="IE820" s="2"/>
      <c r="IF820" s="2"/>
      <c r="IG820" s="2"/>
      <c r="IH820" s="2"/>
      <c r="II820" s="2"/>
      <c r="IJ820" s="2"/>
      <c r="IK820" s="2"/>
      <c r="IL820" s="2"/>
      <c r="IM820" s="2"/>
      <c r="IN820" s="2"/>
      <c r="IO820" s="2"/>
      <c r="IP820" s="2"/>
      <c r="IQ820" s="2"/>
      <c r="IR820" s="2"/>
      <c r="IS820" s="2"/>
      <c r="IT820" s="2"/>
      <c r="IU820" s="2"/>
      <c r="IV820" s="2"/>
    </row>
    <row r="821" spans="239:256" s="1" customFormat="1" ht="21" customHeight="1">
      <c r="IE821" s="2"/>
      <c r="IF821" s="2"/>
      <c r="IG821" s="2"/>
      <c r="IH821" s="2"/>
      <c r="II821" s="2"/>
      <c r="IJ821" s="2"/>
      <c r="IK821" s="2"/>
      <c r="IL821" s="2"/>
      <c r="IM821" s="2"/>
      <c r="IN821" s="2"/>
      <c r="IO821" s="2"/>
      <c r="IP821" s="2"/>
      <c r="IQ821" s="2"/>
      <c r="IR821" s="2"/>
      <c r="IS821" s="2"/>
      <c r="IT821" s="2"/>
      <c r="IU821" s="2"/>
      <c r="IV821" s="2"/>
    </row>
    <row r="822" spans="239:256" s="1" customFormat="1" ht="21" customHeight="1">
      <c r="IE822" s="2"/>
      <c r="IF822" s="2"/>
      <c r="IG822" s="2"/>
      <c r="IH822" s="2"/>
      <c r="II822" s="2"/>
      <c r="IJ822" s="2"/>
      <c r="IK822" s="2"/>
      <c r="IL822" s="2"/>
      <c r="IM822" s="2"/>
      <c r="IN822" s="2"/>
      <c r="IO822" s="2"/>
      <c r="IP822" s="2"/>
      <c r="IQ822" s="2"/>
      <c r="IR822" s="2"/>
      <c r="IS822" s="2"/>
      <c r="IT822" s="2"/>
      <c r="IU822" s="2"/>
      <c r="IV822" s="2"/>
    </row>
    <row r="823" spans="239:256" s="1" customFormat="1" ht="21" customHeight="1">
      <c r="IE823" s="2"/>
      <c r="IF823" s="2"/>
      <c r="IG823" s="2"/>
      <c r="IH823" s="2"/>
      <c r="II823" s="2"/>
      <c r="IJ823" s="2"/>
      <c r="IK823" s="2"/>
      <c r="IL823" s="2"/>
      <c r="IM823" s="2"/>
      <c r="IN823" s="2"/>
      <c r="IO823" s="2"/>
      <c r="IP823" s="2"/>
      <c r="IQ823" s="2"/>
      <c r="IR823" s="2"/>
      <c r="IS823" s="2"/>
      <c r="IT823" s="2"/>
      <c r="IU823" s="2"/>
      <c r="IV823" s="2"/>
    </row>
    <row r="824" spans="239:256" s="1" customFormat="1" ht="21" customHeight="1">
      <c r="IE824" s="2"/>
      <c r="IF824" s="2"/>
      <c r="IG824" s="2"/>
      <c r="IH824" s="2"/>
      <c r="II824" s="2"/>
      <c r="IJ824" s="2"/>
      <c r="IK824" s="2"/>
      <c r="IL824" s="2"/>
      <c r="IM824" s="2"/>
      <c r="IN824" s="2"/>
      <c r="IO824" s="2"/>
      <c r="IP824" s="2"/>
      <c r="IQ824" s="2"/>
      <c r="IR824" s="2"/>
      <c r="IS824" s="2"/>
      <c r="IT824" s="2"/>
      <c r="IU824" s="2"/>
      <c r="IV824" s="2"/>
    </row>
    <row r="825" spans="239:256" s="1" customFormat="1" ht="21" customHeight="1">
      <c r="IE825" s="2"/>
      <c r="IF825" s="2"/>
      <c r="IG825" s="2"/>
      <c r="IH825" s="2"/>
      <c r="II825" s="2"/>
      <c r="IJ825" s="2"/>
      <c r="IK825" s="2"/>
      <c r="IL825" s="2"/>
      <c r="IM825" s="2"/>
      <c r="IN825" s="2"/>
      <c r="IO825" s="2"/>
      <c r="IP825" s="2"/>
      <c r="IQ825" s="2"/>
      <c r="IR825" s="2"/>
      <c r="IS825" s="2"/>
      <c r="IT825" s="2"/>
      <c r="IU825" s="2"/>
      <c r="IV825" s="2"/>
    </row>
    <row r="826" spans="239:256" s="1" customFormat="1" ht="21" customHeight="1">
      <c r="IE826" s="2"/>
      <c r="IF826" s="2"/>
      <c r="IG826" s="2"/>
      <c r="IH826" s="2"/>
      <c r="II826" s="2"/>
      <c r="IJ826" s="2"/>
      <c r="IK826" s="2"/>
      <c r="IL826" s="2"/>
      <c r="IM826" s="2"/>
      <c r="IN826" s="2"/>
      <c r="IO826" s="2"/>
      <c r="IP826" s="2"/>
      <c r="IQ826" s="2"/>
      <c r="IR826" s="2"/>
      <c r="IS826" s="2"/>
      <c r="IT826" s="2"/>
      <c r="IU826" s="2"/>
      <c r="IV826" s="2"/>
    </row>
    <row r="827" spans="239:256" s="1" customFormat="1" ht="21" customHeight="1">
      <c r="IE827" s="2"/>
      <c r="IF827" s="2"/>
      <c r="IG827" s="2"/>
      <c r="IH827" s="2"/>
      <c r="II827" s="2"/>
      <c r="IJ827" s="2"/>
      <c r="IK827" s="2"/>
      <c r="IL827" s="2"/>
      <c r="IM827" s="2"/>
      <c r="IN827" s="2"/>
      <c r="IO827" s="2"/>
      <c r="IP827" s="2"/>
      <c r="IQ827" s="2"/>
      <c r="IR827" s="2"/>
      <c r="IS827" s="2"/>
      <c r="IT827" s="2"/>
      <c r="IU827" s="2"/>
      <c r="IV827" s="2"/>
    </row>
    <row r="828" spans="239:256" s="1" customFormat="1" ht="21" customHeight="1">
      <c r="IE828" s="2"/>
      <c r="IF828" s="2"/>
      <c r="IG828" s="2"/>
      <c r="IH828" s="2"/>
      <c r="II828" s="2"/>
      <c r="IJ828" s="2"/>
      <c r="IK828" s="2"/>
      <c r="IL828" s="2"/>
      <c r="IM828" s="2"/>
      <c r="IN828" s="2"/>
      <c r="IO828" s="2"/>
      <c r="IP828" s="2"/>
      <c r="IQ828" s="2"/>
      <c r="IR828" s="2"/>
      <c r="IS828" s="2"/>
      <c r="IT828" s="2"/>
      <c r="IU828" s="2"/>
      <c r="IV828" s="2"/>
    </row>
    <row r="829" spans="239:256" s="1" customFormat="1" ht="21" customHeight="1">
      <c r="IE829" s="2"/>
      <c r="IF829" s="2"/>
      <c r="IG829" s="2"/>
      <c r="IH829" s="2"/>
      <c r="II829" s="2"/>
      <c r="IJ829" s="2"/>
      <c r="IK829" s="2"/>
      <c r="IL829" s="2"/>
      <c r="IM829" s="2"/>
      <c r="IN829" s="2"/>
      <c r="IO829" s="2"/>
      <c r="IP829" s="2"/>
      <c r="IQ829" s="2"/>
      <c r="IR829" s="2"/>
      <c r="IS829" s="2"/>
      <c r="IT829" s="2"/>
      <c r="IU829" s="2"/>
      <c r="IV829" s="2"/>
    </row>
    <row r="830" spans="239:256" s="1" customFormat="1" ht="21" customHeight="1">
      <c r="IE830" s="2"/>
      <c r="IF830" s="2"/>
      <c r="IG830" s="2"/>
      <c r="IH830" s="2"/>
      <c r="II830" s="2"/>
      <c r="IJ830" s="2"/>
      <c r="IK830" s="2"/>
      <c r="IL830" s="2"/>
      <c r="IM830" s="2"/>
      <c r="IN830" s="2"/>
      <c r="IO830" s="2"/>
      <c r="IP830" s="2"/>
      <c r="IQ830" s="2"/>
      <c r="IR830" s="2"/>
      <c r="IS830" s="2"/>
      <c r="IT830" s="2"/>
      <c r="IU830" s="2"/>
      <c r="IV830" s="2"/>
    </row>
    <row r="831" spans="239:256" s="1" customFormat="1" ht="21" customHeight="1">
      <c r="IE831" s="2"/>
      <c r="IF831" s="2"/>
      <c r="IG831" s="2"/>
      <c r="IH831" s="2"/>
      <c r="II831" s="2"/>
      <c r="IJ831" s="2"/>
      <c r="IK831" s="2"/>
      <c r="IL831" s="2"/>
      <c r="IM831" s="2"/>
      <c r="IN831" s="2"/>
      <c r="IO831" s="2"/>
      <c r="IP831" s="2"/>
      <c r="IQ831" s="2"/>
      <c r="IR831" s="2"/>
      <c r="IS831" s="2"/>
      <c r="IT831" s="2"/>
      <c r="IU831" s="2"/>
      <c r="IV831" s="2"/>
    </row>
    <row r="832" spans="239:256" s="1" customFormat="1" ht="21" customHeight="1">
      <c r="IE832" s="2"/>
      <c r="IF832" s="2"/>
      <c r="IG832" s="2"/>
      <c r="IH832" s="2"/>
      <c r="II832" s="2"/>
      <c r="IJ832" s="2"/>
      <c r="IK832" s="2"/>
      <c r="IL832" s="2"/>
      <c r="IM832" s="2"/>
      <c r="IN832" s="2"/>
      <c r="IO832" s="2"/>
      <c r="IP832" s="2"/>
      <c r="IQ832" s="2"/>
      <c r="IR832" s="2"/>
      <c r="IS832" s="2"/>
      <c r="IT832" s="2"/>
      <c r="IU832" s="2"/>
      <c r="IV832" s="2"/>
    </row>
    <row r="833" spans="239:256" s="1" customFormat="1" ht="21" customHeight="1">
      <c r="IE833" s="2"/>
      <c r="IF833" s="2"/>
      <c r="IG833" s="2"/>
      <c r="IH833" s="2"/>
      <c r="II833" s="2"/>
      <c r="IJ833" s="2"/>
      <c r="IK833" s="2"/>
      <c r="IL833" s="2"/>
      <c r="IM833" s="2"/>
      <c r="IN833" s="2"/>
      <c r="IO833" s="2"/>
      <c r="IP833" s="2"/>
      <c r="IQ833" s="2"/>
      <c r="IR833" s="2"/>
      <c r="IS833" s="2"/>
      <c r="IT833" s="2"/>
      <c r="IU833" s="2"/>
      <c r="IV833" s="2"/>
    </row>
    <row r="834" spans="239:256" s="1" customFormat="1" ht="21" customHeight="1">
      <c r="IE834" s="2"/>
      <c r="IF834" s="2"/>
      <c r="IG834" s="2"/>
      <c r="IH834" s="2"/>
      <c r="II834" s="2"/>
      <c r="IJ834" s="2"/>
      <c r="IK834" s="2"/>
      <c r="IL834" s="2"/>
      <c r="IM834" s="2"/>
      <c r="IN834" s="2"/>
      <c r="IO834" s="2"/>
      <c r="IP834" s="2"/>
      <c r="IQ834" s="2"/>
      <c r="IR834" s="2"/>
      <c r="IS834" s="2"/>
      <c r="IT834" s="2"/>
      <c r="IU834" s="2"/>
      <c r="IV834" s="2"/>
    </row>
    <row r="835" spans="239:256" s="1" customFormat="1" ht="21" customHeight="1">
      <c r="IE835" s="2"/>
      <c r="IF835" s="2"/>
      <c r="IG835" s="2"/>
      <c r="IH835" s="2"/>
      <c r="II835" s="2"/>
      <c r="IJ835" s="2"/>
      <c r="IK835" s="2"/>
      <c r="IL835" s="2"/>
      <c r="IM835" s="2"/>
      <c r="IN835" s="2"/>
      <c r="IO835" s="2"/>
      <c r="IP835" s="2"/>
      <c r="IQ835" s="2"/>
      <c r="IR835" s="2"/>
      <c r="IS835" s="2"/>
      <c r="IT835" s="2"/>
      <c r="IU835" s="2"/>
      <c r="IV835" s="2"/>
    </row>
    <row r="836" spans="239:256" s="1" customFormat="1" ht="21" customHeight="1">
      <c r="IE836" s="2"/>
      <c r="IF836" s="2"/>
      <c r="IG836" s="2"/>
      <c r="IH836" s="2"/>
      <c r="II836" s="2"/>
      <c r="IJ836" s="2"/>
      <c r="IK836" s="2"/>
      <c r="IL836" s="2"/>
      <c r="IM836" s="2"/>
      <c r="IN836" s="2"/>
      <c r="IO836" s="2"/>
      <c r="IP836" s="2"/>
      <c r="IQ836" s="2"/>
      <c r="IR836" s="2"/>
      <c r="IS836" s="2"/>
      <c r="IT836" s="2"/>
      <c r="IU836" s="2"/>
      <c r="IV836" s="2"/>
    </row>
    <row r="837" spans="239:256" s="1" customFormat="1" ht="21" customHeight="1">
      <c r="IE837" s="2"/>
      <c r="IF837" s="2"/>
      <c r="IG837" s="2"/>
      <c r="IH837" s="2"/>
      <c r="II837" s="2"/>
      <c r="IJ837" s="2"/>
      <c r="IK837" s="2"/>
      <c r="IL837" s="2"/>
      <c r="IM837" s="2"/>
      <c r="IN837" s="2"/>
      <c r="IO837" s="2"/>
      <c r="IP837" s="2"/>
      <c r="IQ837" s="2"/>
      <c r="IR837" s="2"/>
      <c r="IS837" s="2"/>
      <c r="IT837" s="2"/>
      <c r="IU837" s="2"/>
      <c r="IV837" s="2"/>
    </row>
    <row r="838" spans="239:256" s="1" customFormat="1" ht="21" customHeight="1">
      <c r="IE838" s="2"/>
      <c r="IF838" s="2"/>
      <c r="IG838" s="2"/>
      <c r="IH838" s="2"/>
      <c r="II838" s="2"/>
      <c r="IJ838" s="2"/>
      <c r="IK838" s="2"/>
      <c r="IL838" s="2"/>
      <c r="IM838" s="2"/>
      <c r="IN838" s="2"/>
      <c r="IO838" s="2"/>
      <c r="IP838" s="2"/>
      <c r="IQ838" s="2"/>
      <c r="IR838" s="2"/>
      <c r="IS838" s="2"/>
      <c r="IT838" s="2"/>
      <c r="IU838" s="2"/>
      <c r="IV838" s="2"/>
    </row>
    <row r="839" spans="239:256" s="1" customFormat="1" ht="21" customHeight="1">
      <c r="IE839" s="2"/>
      <c r="IF839" s="2"/>
      <c r="IG839" s="2"/>
      <c r="IH839" s="2"/>
      <c r="II839" s="2"/>
      <c r="IJ839" s="2"/>
      <c r="IK839" s="2"/>
      <c r="IL839" s="2"/>
      <c r="IM839" s="2"/>
      <c r="IN839" s="2"/>
      <c r="IO839" s="2"/>
      <c r="IP839" s="2"/>
      <c r="IQ839" s="2"/>
      <c r="IR839" s="2"/>
      <c r="IS839" s="2"/>
      <c r="IT839" s="2"/>
      <c r="IU839" s="2"/>
      <c r="IV839" s="2"/>
    </row>
    <row r="840" spans="239:256" s="1" customFormat="1" ht="21" customHeight="1">
      <c r="IE840" s="2"/>
      <c r="IF840" s="2"/>
      <c r="IG840" s="2"/>
      <c r="IH840" s="2"/>
      <c r="II840" s="2"/>
      <c r="IJ840" s="2"/>
      <c r="IK840" s="2"/>
      <c r="IL840" s="2"/>
      <c r="IM840" s="2"/>
      <c r="IN840" s="2"/>
      <c r="IO840" s="2"/>
      <c r="IP840" s="2"/>
      <c r="IQ840" s="2"/>
      <c r="IR840" s="2"/>
      <c r="IS840" s="2"/>
      <c r="IT840" s="2"/>
      <c r="IU840" s="2"/>
      <c r="IV840" s="2"/>
    </row>
    <row r="841" spans="239:256" s="1" customFormat="1" ht="21" customHeight="1">
      <c r="IE841" s="2"/>
      <c r="IF841" s="2"/>
      <c r="IG841" s="2"/>
      <c r="IH841" s="2"/>
      <c r="II841" s="2"/>
      <c r="IJ841" s="2"/>
      <c r="IK841" s="2"/>
      <c r="IL841" s="2"/>
      <c r="IM841" s="2"/>
      <c r="IN841" s="2"/>
      <c r="IO841" s="2"/>
      <c r="IP841" s="2"/>
      <c r="IQ841" s="2"/>
      <c r="IR841" s="2"/>
      <c r="IS841" s="2"/>
      <c r="IT841" s="2"/>
      <c r="IU841" s="2"/>
      <c r="IV841" s="2"/>
    </row>
    <row r="842" spans="239:256" s="1" customFormat="1" ht="21" customHeight="1">
      <c r="IE842" s="2"/>
      <c r="IF842" s="2"/>
      <c r="IG842" s="2"/>
      <c r="IH842" s="2"/>
      <c r="II842" s="2"/>
      <c r="IJ842" s="2"/>
      <c r="IK842" s="2"/>
      <c r="IL842" s="2"/>
      <c r="IM842" s="2"/>
      <c r="IN842" s="2"/>
      <c r="IO842" s="2"/>
      <c r="IP842" s="2"/>
      <c r="IQ842" s="2"/>
      <c r="IR842" s="2"/>
      <c r="IS842" s="2"/>
      <c r="IT842" s="2"/>
      <c r="IU842" s="2"/>
      <c r="IV842" s="2"/>
    </row>
    <row r="843" spans="239:256" s="1" customFormat="1" ht="21" customHeight="1">
      <c r="IE843" s="2"/>
      <c r="IF843" s="2"/>
      <c r="IG843" s="2"/>
      <c r="IH843" s="2"/>
      <c r="II843" s="2"/>
      <c r="IJ843" s="2"/>
      <c r="IK843" s="2"/>
      <c r="IL843" s="2"/>
      <c r="IM843" s="2"/>
      <c r="IN843" s="2"/>
      <c r="IO843" s="2"/>
      <c r="IP843" s="2"/>
      <c r="IQ843" s="2"/>
      <c r="IR843" s="2"/>
      <c r="IS843" s="2"/>
      <c r="IT843" s="2"/>
      <c r="IU843" s="2"/>
      <c r="IV843" s="2"/>
    </row>
    <row r="844" spans="239:256" s="1" customFormat="1" ht="21" customHeight="1">
      <c r="IE844" s="2"/>
      <c r="IF844" s="2"/>
      <c r="IG844" s="2"/>
      <c r="IH844" s="2"/>
      <c r="II844" s="2"/>
      <c r="IJ844" s="2"/>
      <c r="IK844" s="2"/>
      <c r="IL844" s="2"/>
      <c r="IM844" s="2"/>
      <c r="IN844" s="2"/>
      <c r="IO844" s="2"/>
      <c r="IP844" s="2"/>
      <c r="IQ844" s="2"/>
      <c r="IR844" s="2"/>
      <c r="IS844" s="2"/>
      <c r="IT844" s="2"/>
      <c r="IU844" s="2"/>
      <c r="IV844" s="2"/>
    </row>
    <row r="845" spans="239:256" s="1" customFormat="1" ht="21" customHeight="1">
      <c r="IE845" s="2"/>
      <c r="IF845" s="2"/>
      <c r="IG845" s="2"/>
      <c r="IH845" s="2"/>
      <c r="II845" s="2"/>
      <c r="IJ845" s="2"/>
      <c r="IK845" s="2"/>
      <c r="IL845" s="2"/>
      <c r="IM845" s="2"/>
      <c r="IN845" s="2"/>
      <c r="IO845" s="2"/>
      <c r="IP845" s="2"/>
      <c r="IQ845" s="2"/>
      <c r="IR845" s="2"/>
      <c r="IS845" s="2"/>
      <c r="IT845" s="2"/>
      <c r="IU845" s="2"/>
      <c r="IV845" s="2"/>
    </row>
    <row r="846" spans="239:256" s="1" customFormat="1" ht="21" customHeight="1">
      <c r="IE846" s="2"/>
      <c r="IF846" s="2"/>
      <c r="IG846" s="2"/>
      <c r="IH846" s="2"/>
      <c r="II846" s="2"/>
      <c r="IJ846" s="2"/>
      <c r="IK846" s="2"/>
      <c r="IL846" s="2"/>
      <c r="IM846" s="2"/>
      <c r="IN846" s="2"/>
      <c r="IO846" s="2"/>
      <c r="IP846" s="2"/>
      <c r="IQ846" s="2"/>
      <c r="IR846" s="2"/>
      <c r="IS846" s="2"/>
      <c r="IT846" s="2"/>
      <c r="IU846" s="2"/>
      <c r="IV846" s="2"/>
    </row>
    <row r="847" spans="239:256" s="1" customFormat="1" ht="21" customHeight="1">
      <c r="IE847" s="2"/>
      <c r="IF847" s="2"/>
      <c r="IG847" s="2"/>
      <c r="IH847" s="2"/>
      <c r="II847" s="2"/>
      <c r="IJ847" s="2"/>
      <c r="IK847" s="2"/>
      <c r="IL847" s="2"/>
      <c r="IM847" s="2"/>
      <c r="IN847" s="2"/>
      <c r="IO847" s="2"/>
      <c r="IP847" s="2"/>
      <c r="IQ847" s="2"/>
      <c r="IR847" s="2"/>
      <c r="IS847" s="2"/>
      <c r="IT847" s="2"/>
      <c r="IU847" s="2"/>
      <c r="IV847" s="2"/>
    </row>
    <row r="848" spans="239:256" s="1" customFormat="1" ht="21" customHeight="1">
      <c r="IE848" s="2"/>
      <c r="IF848" s="2"/>
      <c r="IG848" s="2"/>
      <c r="IH848" s="2"/>
      <c r="II848" s="2"/>
      <c r="IJ848" s="2"/>
      <c r="IK848" s="2"/>
      <c r="IL848" s="2"/>
      <c r="IM848" s="2"/>
      <c r="IN848" s="2"/>
      <c r="IO848" s="2"/>
      <c r="IP848" s="2"/>
      <c r="IQ848" s="2"/>
      <c r="IR848" s="2"/>
      <c r="IS848" s="2"/>
      <c r="IT848" s="2"/>
      <c r="IU848" s="2"/>
      <c r="IV848" s="2"/>
    </row>
    <row r="849" spans="239:256" s="1" customFormat="1" ht="21" customHeight="1">
      <c r="IE849" s="2"/>
      <c r="IF849" s="2"/>
      <c r="IG849" s="2"/>
      <c r="IH849" s="2"/>
      <c r="II849" s="2"/>
      <c r="IJ849" s="2"/>
      <c r="IK849" s="2"/>
      <c r="IL849" s="2"/>
      <c r="IM849" s="2"/>
      <c r="IN849" s="2"/>
      <c r="IO849" s="2"/>
      <c r="IP849" s="2"/>
      <c r="IQ849" s="2"/>
      <c r="IR849" s="2"/>
      <c r="IS849" s="2"/>
      <c r="IT849" s="2"/>
      <c r="IU849" s="2"/>
      <c r="IV849" s="2"/>
    </row>
    <row r="850" spans="239:256" s="1" customFormat="1" ht="21" customHeight="1">
      <c r="IE850" s="2"/>
      <c r="IF850" s="2"/>
      <c r="IG850" s="2"/>
      <c r="IH850" s="2"/>
      <c r="II850" s="2"/>
      <c r="IJ850" s="2"/>
      <c r="IK850" s="2"/>
      <c r="IL850" s="2"/>
      <c r="IM850" s="2"/>
      <c r="IN850" s="2"/>
      <c r="IO850" s="2"/>
      <c r="IP850" s="2"/>
      <c r="IQ850" s="2"/>
      <c r="IR850" s="2"/>
      <c r="IS850" s="2"/>
      <c r="IT850" s="2"/>
      <c r="IU850" s="2"/>
      <c r="IV850" s="2"/>
    </row>
    <row r="851" spans="239:256" s="1" customFormat="1" ht="21" customHeight="1">
      <c r="IE851" s="2"/>
      <c r="IF851" s="2"/>
      <c r="IG851" s="2"/>
      <c r="IH851" s="2"/>
      <c r="II851" s="2"/>
      <c r="IJ851" s="2"/>
      <c r="IK851" s="2"/>
      <c r="IL851" s="2"/>
      <c r="IM851" s="2"/>
      <c r="IN851" s="2"/>
      <c r="IO851" s="2"/>
      <c r="IP851" s="2"/>
      <c r="IQ851" s="2"/>
      <c r="IR851" s="2"/>
      <c r="IS851" s="2"/>
      <c r="IT851" s="2"/>
      <c r="IU851" s="2"/>
      <c r="IV851" s="2"/>
    </row>
    <row r="852" spans="239:256" s="1" customFormat="1" ht="21" customHeight="1">
      <c r="IE852" s="2"/>
      <c r="IF852" s="2"/>
      <c r="IG852" s="2"/>
      <c r="IH852" s="2"/>
      <c r="II852" s="2"/>
      <c r="IJ852" s="2"/>
      <c r="IK852" s="2"/>
      <c r="IL852" s="2"/>
      <c r="IM852" s="2"/>
      <c r="IN852" s="2"/>
      <c r="IO852" s="2"/>
      <c r="IP852" s="2"/>
      <c r="IQ852" s="2"/>
      <c r="IR852" s="2"/>
      <c r="IS852" s="2"/>
      <c r="IT852" s="2"/>
      <c r="IU852" s="2"/>
      <c r="IV852" s="2"/>
    </row>
    <row r="853" spans="239:256" s="1" customFormat="1" ht="21" customHeight="1">
      <c r="IE853" s="2"/>
      <c r="IF853" s="2"/>
      <c r="IG853" s="2"/>
      <c r="IH853" s="2"/>
      <c r="II853" s="2"/>
      <c r="IJ853" s="2"/>
      <c r="IK853" s="2"/>
      <c r="IL853" s="2"/>
      <c r="IM853" s="2"/>
      <c r="IN853" s="2"/>
      <c r="IO853" s="2"/>
      <c r="IP853" s="2"/>
      <c r="IQ853" s="2"/>
      <c r="IR853" s="2"/>
      <c r="IS853" s="2"/>
      <c r="IT853" s="2"/>
      <c r="IU853" s="2"/>
      <c r="IV853" s="2"/>
    </row>
    <row r="854" spans="239:256" s="1" customFormat="1" ht="21" customHeight="1">
      <c r="IE854" s="2"/>
      <c r="IF854" s="2"/>
      <c r="IG854" s="2"/>
      <c r="IH854" s="2"/>
      <c r="II854" s="2"/>
      <c r="IJ854" s="2"/>
      <c r="IK854" s="2"/>
      <c r="IL854" s="2"/>
      <c r="IM854" s="2"/>
      <c r="IN854" s="2"/>
      <c r="IO854" s="2"/>
      <c r="IP854" s="2"/>
      <c r="IQ854" s="2"/>
      <c r="IR854" s="2"/>
      <c r="IS854" s="2"/>
      <c r="IT854" s="2"/>
      <c r="IU854" s="2"/>
      <c r="IV854" s="2"/>
    </row>
    <row r="855" spans="239:256" s="1" customFormat="1" ht="21" customHeight="1">
      <c r="IE855" s="2"/>
      <c r="IF855" s="2"/>
      <c r="IG855" s="2"/>
      <c r="IH855" s="2"/>
      <c r="II855" s="2"/>
      <c r="IJ855" s="2"/>
      <c r="IK855" s="2"/>
      <c r="IL855" s="2"/>
      <c r="IM855" s="2"/>
      <c r="IN855" s="2"/>
      <c r="IO855" s="2"/>
      <c r="IP855" s="2"/>
      <c r="IQ855" s="2"/>
      <c r="IR855" s="2"/>
      <c r="IS855" s="2"/>
      <c r="IT855" s="2"/>
      <c r="IU855" s="2"/>
      <c r="IV855" s="2"/>
    </row>
    <row r="856" spans="239:256" s="1" customFormat="1" ht="21" customHeight="1">
      <c r="IE856" s="2"/>
      <c r="IF856" s="2"/>
      <c r="IG856" s="2"/>
      <c r="IH856" s="2"/>
      <c r="II856" s="2"/>
      <c r="IJ856" s="2"/>
      <c r="IK856" s="2"/>
      <c r="IL856" s="2"/>
      <c r="IM856" s="2"/>
      <c r="IN856" s="2"/>
      <c r="IO856" s="2"/>
      <c r="IP856" s="2"/>
      <c r="IQ856" s="2"/>
      <c r="IR856" s="2"/>
      <c r="IS856" s="2"/>
      <c r="IT856" s="2"/>
      <c r="IU856" s="2"/>
      <c r="IV856" s="2"/>
    </row>
    <row r="857" spans="239:256" s="1" customFormat="1" ht="21" customHeight="1">
      <c r="IE857" s="2"/>
      <c r="IF857" s="2"/>
      <c r="IG857" s="2"/>
      <c r="IH857" s="2"/>
      <c r="II857" s="2"/>
      <c r="IJ857" s="2"/>
      <c r="IK857" s="2"/>
      <c r="IL857" s="2"/>
      <c r="IM857" s="2"/>
      <c r="IN857" s="2"/>
      <c r="IO857" s="2"/>
      <c r="IP857" s="2"/>
      <c r="IQ857" s="2"/>
      <c r="IR857" s="2"/>
      <c r="IS857" s="2"/>
      <c r="IT857" s="2"/>
      <c r="IU857" s="2"/>
      <c r="IV857" s="2"/>
    </row>
    <row r="858" spans="239:256" s="1" customFormat="1" ht="21" customHeight="1">
      <c r="IE858" s="2"/>
      <c r="IF858" s="2"/>
      <c r="IG858" s="2"/>
      <c r="IH858" s="2"/>
      <c r="II858" s="2"/>
      <c r="IJ858" s="2"/>
      <c r="IK858" s="2"/>
      <c r="IL858" s="2"/>
      <c r="IM858" s="2"/>
      <c r="IN858" s="2"/>
      <c r="IO858" s="2"/>
      <c r="IP858" s="2"/>
      <c r="IQ858" s="2"/>
      <c r="IR858" s="2"/>
      <c r="IS858" s="2"/>
      <c r="IT858" s="2"/>
      <c r="IU858" s="2"/>
      <c r="IV858" s="2"/>
    </row>
    <row r="859" spans="239:256" s="1" customFormat="1" ht="21" customHeight="1">
      <c r="IE859" s="2"/>
      <c r="IF859" s="2"/>
      <c r="IG859" s="2"/>
      <c r="IH859" s="2"/>
      <c r="II859" s="2"/>
      <c r="IJ859" s="2"/>
      <c r="IK859" s="2"/>
      <c r="IL859" s="2"/>
      <c r="IM859" s="2"/>
      <c r="IN859" s="2"/>
      <c r="IO859" s="2"/>
      <c r="IP859" s="2"/>
      <c r="IQ859" s="2"/>
      <c r="IR859" s="2"/>
      <c r="IS859" s="2"/>
      <c r="IT859" s="2"/>
      <c r="IU859" s="2"/>
      <c r="IV859" s="2"/>
    </row>
    <row r="860" spans="239:256" s="1" customFormat="1" ht="21" customHeight="1">
      <c r="IE860" s="2"/>
      <c r="IF860" s="2"/>
      <c r="IG860" s="2"/>
      <c r="IH860" s="2"/>
      <c r="II860" s="2"/>
      <c r="IJ860" s="2"/>
      <c r="IK860" s="2"/>
      <c r="IL860" s="2"/>
      <c r="IM860" s="2"/>
      <c r="IN860" s="2"/>
      <c r="IO860" s="2"/>
      <c r="IP860" s="2"/>
      <c r="IQ860" s="2"/>
      <c r="IR860" s="2"/>
      <c r="IS860" s="2"/>
      <c r="IT860" s="2"/>
      <c r="IU860" s="2"/>
      <c r="IV860" s="2"/>
    </row>
    <row r="861" spans="239:256" s="1" customFormat="1" ht="21" customHeight="1">
      <c r="IE861" s="2"/>
      <c r="IF861" s="2"/>
      <c r="IG861" s="2"/>
      <c r="IH861" s="2"/>
      <c r="II861" s="2"/>
      <c r="IJ861" s="2"/>
      <c r="IK861" s="2"/>
      <c r="IL861" s="2"/>
      <c r="IM861" s="2"/>
      <c r="IN861" s="2"/>
      <c r="IO861" s="2"/>
      <c r="IP861" s="2"/>
      <c r="IQ861" s="2"/>
      <c r="IR861" s="2"/>
      <c r="IS861" s="2"/>
      <c r="IT861" s="2"/>
      <c r="IU861" s="2"/>
      <c r="IV861" s="2"/>
    </row>
    <row r="862" spans="239:256" s="1" customFormat="1" ht="21" customHeight="1">
      <c r="IE862" s="2"/>
      <c r="IF862" s="2"/>
      <c r="IG862" s="2"/>
      <c r="IH862" s="2"/>
      <c r="II862" s="2"/>
      <c r="IJ862" s="2"/>
      <c r="IK862" s="2"/>
      <c r="IL862" s="2"/>
      <c r="IM862" s="2"/>
      <c r="IN862" s="2"/>
      <c r="IO862" s="2"/>
      <c r="IP862" s="2"/>
      <c r="IQ862" s="2"/>
      <c r="IR862" s="2"/>
      <c r="IS862" s="2"/>
      <c r="IT862" s="2"/>
      <c r="IU862" s="2"/>
      <c r="IV862" s="2"/>
    </row>
    <row r="863" spans="239:256" s="1" customFormat="1" ht="21" customHeight="1">
      <c r="IE863" s="2"/>
      <c r="IF863" s="2"/>
      <c r="IG863" s="2"/>
      <c r="IH863" s="2"/>
      <c r="II863" s="2"/>
      <c r="IJ863" s="2"/>
      <c r="IK863" s="2"/>
      <c r="IL863" s="2"/>
      <c r="IM863" s="2"/>
      <c r="IN863" s="2"/>
      <c r="IO863" s="2"/>
      <c r="IP863" s="2"/>
      <c r="IQ863" s="2"/>
      <c r="IR863" s="2"/>
      <c r="IS863" s="2"/>
      <c r="IT863" s="2"/>
      <c r="IU863" s="2"/>
      <c r="IV863" s="2"/>
    </row>
    <row r="864" spans="239:256" s="1" customFormat="1" ht="21" customHeight="1">
      <c r="IE864" s="2"/>
      <c r="IF864" s="2"/>
      <c r="IG864" s="2"/>
      <c r="IH864" s="2"/>
      <c r="II864" s="2"/>
      <c r="IJ864" s="2"/>
      <c r="IK864" s="2"/>
      <c r="IL864" s="2"/>
      <c r="IM864" s="2"/>
      <c r="IN864" s="2"/>
      <c r="IO864" s="2"/>
      <c r="IP864" s="2"/>
      <c r="IQ864" s="2"/>
      <c r="IR864" s="2"/>
      <c r="IS864" s="2"/>
      <c r="IT864" s="2"/>
      <c r="IU864" s="2"/>
      <c r="IV864" s="2"/>
    </row>
    <row r="865" spans="239:256" s="1" customFormat="1" ht="21" customHeight="1">
      <c r="IE865" s="2"/>
      <c r="IF865" s="2"/>
      <c r="IG865" s="2"/>
      <c r="IH865" s="2"/>
      <c r="II865" s="2"/>
      <c r="IJ865" s="2"/>
      <c r="IK865" s="2"/>
      <c r="IL865" s="2"/>
      <c r="IM865" s="2"/>
      <c r="IN865" s="2"/>
      <c r="IO865" s="2"/>
      <c r="IP865" s="2"/>
      <c r="IQ865" s="2"/>
      <c r="IR865" s="2"/>
      <c r="IS865" s="2"/>
      <c r="IT865" s="2"/>
      <c r="IU865" s="2"/>
      <c r="IV865" s="2"/>
    </row>
    <row r="866" spans="239:256" s="1" customFormat="1" ht="21" customHeight="1">
      <c r="IE866" s="2"/>
      <c r="IF866" s="2"/>
      <c r="IG866" s="2"/>
      <c r="IH866" s="2"/>
      <c r="II866" s="2"/>
      <c r="IJ866" s="2"/>
      <c r="IK866" s="2"/>
      <c r="IL866" s="2"/>
      <c r="IM866" s="2"/>
      <c r="IN866" s="2"/>
      <c r="IO866" s="2"/>
      <c r="IP866" s="2"/>
      <c r="IQ866" s="2"/>
      <c r="IR866" s="2"/>
      <c r="IS866" s="2"/>
      <c r="IT866" s="2"/>
      <c r="IU866" s="2"/>
      <c r="IV866" s="2"/>
    </row>
    <row r="867" spans="239:256" s="1" customFormat="1" ht="21" customHeight="1">
      <c r="IE867" s="2"/>
      <c r="IF867" s="2"/>
      <c r="IG867" s="2"/>
      <c r="IH867" s="2"/>
      <c r="II867" s="2"/>
      <c r="IJ867" s="2"/>
      <c r="IK867" s="2"/>
      <c r="IL867" s="2"/>
      <c r="IM867" s="2"/>
      <c r="IN867" s="2"/>
      <c r="IO867" s="2"/>
      <c r="IP867" s="2"/>
      <c r="IQ867" s="2"/>
      <c r="IR867" s="2"/>
      <c r="IS867" s="2"/>
      <c r="IT867" s="2"/>
      <c r="IU867" s="2"/>
      <c r="IV867" s="2"/>
    </row>
    <row r="868" spans="239:256" s="1" customFormat="1" ht="21" customHeight="1">
      <c r="IE868" s="2"/>
      <c r="IF868" s="2"/>
      <c r="IG868" s="2"/>
      <c r="IH868" s="2"/>
      <c r="II868" s="2"/>
      <c r="IJ868" s="2"/>
      <c r="IK868" s="2"/>
      <c r="IL868" s="2"/>
      <c r="IM868" s="2"/>
      <c r="IN868" s="2"/>
      <c r="IO868" s="2"/>
      <c r="IP868" s="2"/>
      <c r="IQ868" s="2"/>
      <c r="IR868" s="2"/>
      <c r="IS868" s="2"/>
      <c r="IT868" s="2"/>
      <c r="IU868" s="2"/>
      <c r="IV868" s="2"/>
    </row>
    <row r="869" spans="239:256" s="1" customFormat="1" ht="21" customHeight="1">
      <c r="IE869" s="2"/>
      <c r="IF869" s="2"/>
      <c r="IG869" s="2"/>
      <c r="IH869" s="2"/>
      <c r="II869" s="2"/>
      <c r="IJ869" s="2"/>
      <c r="IK869" s="2"/>
      <c r="IL869" s="2"/>
      <c r="IM869" s="2"/>
      <c r="IN869" s="2"/>
      <c r="IO869" s="2"/>
      <c r="IP869" s="2"/>
      <c r="IQ869" s="2"/>
      <c r="IR869" s="2"/>
      <c r="IS869" s="2"/>
      <c r="IT869" s="2"/>
      <c r="IU869" s="2"/>
      <c r="IV869" s="2"/>
    </row>
    <row r="870" spans="239:256" s="1" customFormat="1" ht="21" customHeight="1">
      <c r="IE870" s="2"/>
      <c r="IF870" s="2"/>
      <c r="IG870" s="2"/>
      <c r="IH870" s="2"/>
      <c r="II870" s="2"/>
      <c r="IJ870" s="2"/>
      <c r="IK870" s="2"/>
      <c r="IL870" s="2"/>
      <c r="IM870" s="2"/>
      <c r="IN870" s="2"/>
      <c r="IO870" s="2"/>
      <c r="IP870" s="2"/>
      <c r="IQ870" s="2"/>
      <c r="IR870" s="2"/>
      <c r="IS870" s="2"/>
      <c r="IT870" s="2"/>
      <c r="IU870" s="2"/>
      <c r="IV870" s="2"/>
    </row>
    <row r="871" spans="239:256" s="1" customFormat="1" ht="21" customHeight="1">
      <c r="IE871" s="2"/>
      <c r="IF871" s="2"/>
      <c r="IG871" s="2"/>
      <c r="IH871" s="2"/>
      <c r="II871" s="2"/>
      <c r="IJ871" s="2"/>
      <c r="IK871" s="2"/>
      <c r="IL871" s="2"/>
      <c r="IM871" s="2"/>
      <c r="IN871" s="2"/>
      <c r="IO871" s="2"/>
      <c r="IP871" s="2"/>
      <c r="IQ871" s="2"/>
      <c r="IR871" s="2"/>
      <c r="IS871" s="2"/>
      <c r="IT871" s="2"/>
      <c r="IU871" s="2"/>
      <c r="IV871" s="2"/>
    </row>
    <row r="872" spans="239:256" s="1" customFormat="1" ht="21" customHeight="1">
      <c r="IE872" s="2"/>
      <c r="IF872" s="2"/>
      <c r="IG872" s="2"/>
      <c r="IH872" s="2"/>
      <c r="II872" s="2"/>
      <c r="IJ872" s="2"/>
      <c r="IK872" s="2"/>
      <c r="IL872" s="2"/>
      <c r="IM872" s="2"/>
      <c r="IN872" s="2"/>
      <c r="IO872" s="2"/>
      <c r="IP872" s="2"/>
      <c r="IQ872" s="2"/>
      <c r="IR872" s="2"/>
      <c r="IS872" s="2"/>
      <c r="IT872" s="2"/>
      <c r="IU872" s="2"/>
      <c r="IV872" s="2"/>
    </row>
    <row r="873" spans="239:256" s="1" customFormat="1" ht="21" customHeight="1">
      <c r="IE873" s="2"/>
      <c r="IF873" s="2"/>
      <c r="IG873" s="2"/>
      <c r="IH873" s="2"/>
      <c r="II873" s="2"/>
      <c r="IJ873" s="2"/>
      <c r="IK873" s="2"/>
      <c r="IL873" s="2"/>
      <c r="IM873" s="2"/>
      <c r="IN873" s="2"/>
      <c r="IO873" s="2"/>
      <c r="IP873" s="2"/>
      <c r="IQ873" s="2"/>
      <c r="IR873" s="2"/>
      <c r="IS873" s="2"/>
      <c r="IT873" s="2"/>
      <c r="IU873" s="2"/>
      <c r="IV873" s="2"/>
    </row>
    <row r="874" spans="239:256" s="1" customFormat="1" ht="21" customHeight="1">
      <c r="IE874" s="2"/>
      <c r="IF874" s="2"/>
      <c r="IG874" s="2"/>
      <c r="IH874" s="2"/>
      <c r="II874" s="2"/>
      <c r="IJ874" s="2"/>
      <c r="IK874" s="2"/>
      <c r="IL874" s="2"/>
      <c r="IM874" s="2"/>
      <c r="IN874" s="2"/>
      <c r="IO874" s="2"/>
      <c r="IP874" s="2"/>
      <c r="IQ874" s="2"/>
      <c r="IR874" s="2"/>
      <c r="IS874" s="2"/>
      <c r="IT874" s="2"/>
      <c r="IU874" s="2"/>
      <c r="IV874" s="2"/>
    </row>
    <row r="875" spans="239:256" s="1" customFormat="1" ht="21" customHeight="1">
      <c r="IE875" s="2"/>
      <c r="IF875" s="2"/>
      <c r="IG875" s="2"/>
      <c r="IH875" s="2"/>
      <c r="II875" s="2"/>
      <c r="IJ875" s="2"/>
      <c r="IK875" s="2"/>
      <c r="IL875" s="2"/>
      <c r="IM875" s="2"/>
      <c r="IN875" s="2"/>
      <c r="IO875" s="2"/>
      <c r="IP875" s="2"/>
      <c r="IQ875" s="2"/>
      <c r="IR875" s="2"/>
      <c r="IS875" s="2"/>
      <c r="IT875" s="2"/>
      <c r="IU875" s="2"/>
      <c r="IV875" s="2"/>
    </row>
    <row r="876" spans="239:256" s="1" customFormat="1" ht="21" customHeight="1">
      <c r="IE876" s="2"/>
      <c r="IF876" s="2"/>
      <c r="IG876" s="2"/>
      <c r="IH876" s="2"/>
      <c r="II876" s="2"/>
      <c r="IJ876" s="2"/>
      <c r="IK876" s="2"/>
      <c r="IL876" s="2"/>
      <c r="IM876" s="2"/>
      <c r="IN876" s="2"/>
      <c r="IO876" s="2"/>
      <c r="IP876" s="2"/>
      <c r="IQ876" s="2"/>
      <c r="IR876" s="2"/>
      <c r="IS876" s="2"/>
      <c r="IT876" s="2"/>
      <c r="IU876" s="2"/>
      <c r="IV876" s="2"/>
    </row>
    <row r="877" spans="239:256" s="1" customFormat="1" ht="21" customHeight="1">
      <c r="IE877" s="2"/>
      <c r="IF877" s="2"/>
      <c r="IG877" s="2"/>
      <c r="IH877" s="2"/>
      <c r="II877" s="2"/>
      <c r="IJ877" s="2"/>
      <c r="IK877" s="2"/>
      <c r="IL877" s="2"/>
      <c r="IM877" s="2"/>
      <c r="IN877" s="2"/>
      <c r="IO877" s="2"/>
      <c r="IP877" s="2"/>
      <c r="IQ877" s="2"/>
      <c r="IR877" s="2"/>
      <c r="IS877" s="2"/>
      <c r="IT877" s="2"/>
      <c r="IU877" s="2"/>
      <c r="IV877" s="2"/>
    </row>
    <row r="878" spans="239:256" s="1" customFormat="1" ht="21" customHeight="1">
      <c r="IE878" s="2"/>
      <c r="IF878" s="2"/>
      <c r="IG878" s="2"/>
      <c r="IH878" s="2"/>
      <c r="II878" s="2"/>
      <c r="IJ878" s="2"/>
      <c r="IK878" s="2"/>
      <c r="IL878" s="2"/>
      <c r="IM878" s="2"/>
      <c r="IN878" s="2"/>
      <c r="IO878" s="2"/>
      <c r="IP878" s="2"/>
      <c r="IQ878" s="2"/>
      <c r="IR878" s="2"/>
      <c r="IS878" s="2"/>
      <c r="IT878" s="2"/>
      <c r="IU878" s="2"/>
      <c r="IV878" s="2"/>
    </row>
    <row r="879" spans="239:256" s="1" customFormat="1" ht="21" customHeight="1">
      <c r="IE879" s="2"/>
      <c r="IF879" s="2"/>
      <c r="IG879" s="2"/>
      <c r="IH879" s="2"/>
      <c r="II879" s="2"/>
      <c r="IJ879" s="2"/>
      <c r="IK879" s="2"/>
      <c r="IL879" s="2"/>
      <c r="IM879" s="2"/>
      <c r="IN879" s="2"/>
      <c r="IO879" s="2"/>
      <c r="IP879" s="2"/>
      <c r="IQ879" s="2"/>
      <c r="IR879" s="2"/>
      <c r="IS879" s="2"/>
      <c r="IT879" s="2"/>
      <c r="IU879" s="2"/>
      <c r="IV879" s="2"/>
    </row>
    <row r="880" spans="239:256" s="1" customFormat="1" ht="21" customHeight="1">
      <c r="IE880" s="2"/>
      <c r="IF880" s="2"/>
      <c r="IG880" s="2"/>
      <c r="IH880" s="2"/>
      <c r="II880" s="2"/>
      <c r="IJ880" s="2"/>
      <c r="IK880" s="2"/>
      <c r="IL880" s="2"/>
      <c r="IM880" s="2"/>
      <c r="IN880" s="2"/>
      <c r="IO880" s="2"/>
      <c r="IP880" s="2"/>
      <c r="IQ880" s="2"/>
      <c r="IR880" s="2"/>
      <c r="IS880" s="2"/>
      <c r="IT880" s="2"/>
      <c r="IU880" s="2"/>
      <c r="IV880" s="2"/>
    </row>
    <row r="881" spans="239:256" s="1" customFormat="1" ht="21" customHeight="1">
      <c r="IE881" s="2"/>
      <c r="IF881" s="2"/>
      <c r="IG881" s="2"/>
      <c r="IH881" s="2"/>
      <c r="II881" s="2"/>
      <c r="IJ881" s="2"/>
      <c r="IK881" s="2"/>
      <c r="IL881" s="2"/>
      <c r="IM881" s="2"/>
      <c r="IN881" s="2"/>
      <c r="IO881" s="2"/>
      <c r="IP881" s="2"/>
      <c r="IQ881" s="2"/>
      <c r="IR881" s="2"/>
      <c r="IS881" s="2"/>
      <c r="IT881" s="2"/>
      <c r="IU881" s="2"/>
      <c r="IV881" s="2"/>
    </row>
    <row r="882" spans="239:256" s="1" customFormat="1" ht="21" customHeight="1">
      <c r="IE882" s="2"/>
      <c r="IF882" s="2"/>
      <c r="IG882" s="2"/>
      <c r="IH882" s="2"/>
      <c r="II882" s="2"/>
      <c r="IJ882" s="2"/>
      <c r="IK882" s="2"/>
      <c r="IL882" s="2"/>
      <c r="IM882" s="2"/>
      <c r="IN882" s="2"/>
      <c r="IO882" s="2"/>
      <c r="IP882" s="2"/>
      <c r="IQ882" s="2"/>
      <c r="IR882" s="2"/>
      <c r="IS882" s="2"/>
      <c r="IT882" s="2"/>
      <c r="IU882" s="2"/>
      <c r="IV882" s="2"/>
    </row>
    <row r="883" spans="239:256" s="1" customFormat="1" ht="21" customHeight="1">
      <c r="IE883" s="2"/>
      <c r="IF883" s="2"/>
      <c r="IG883" s="2"/>
      <c r="IH883" s="2"/>
      <c r="II883" s="2"/>
      <c r="IJ883" s="2"/>
      <c r="IK883" s="2"/>
      <c r="IL883" s="2"/>
      <c r="IM883" s="2"/>
      <c r="IN883" s="2"/>
      <c r="IO883" s="2"/>
      <c r="IP883" s="2"/>
      <c r="IQ883" s="2"/>
      <c r="IR883" s="2"/>
      <c r="IS883" s="2"/>
      <c r="IT883" s="2"/>
      <c r="IU883" s="2"/>
      <c r="IV883" s="2"/>
    </row>
    <row r="884" spans="239:256" s="1" customFormat="1" ht="21" customHeight="1">
      <c r="IE884" s="2"/>
      <c r="IF884" s="2"/>
      <c r="IG884" s="2"/>
      <c r="IH884" s="2"/>
      <c r="II884" s="2"/>
      <c r="IJ884" s="2"/>
      <c r="IK884" s="2"/>
      <c r="IL884" s="2"/>
      <c r="IM884" s="2"/>
      <c r="IN884" s="2"/>
      <c r="IO884" s="2"/>
      <c r="IP884" s="2"/>
      <c r="IQ884" s="2"/>
      <c r="IR884" s="2"/>
      <c r="IS884" s="2"/>
      <c r="IT884" s="2"/>
      <c r="IU884" s="2"/>
      <c r="IV884" s="2"/>
    </row>
    <row r="885" spans="239:256" s="1" customFormat="1" ht="21" customHeight="1">
      <c r="IE885" s="2"/>
      <c r="IF885" s="2"/>
      <c r="IG885" s="2"/>
      <c r="IH885" s="2"/>
      <c r="II885" s="2"/>
      <c r="IJ885" s="2"/>
      <c r="IK885" s="2"/>
      <c r="IL885" s="2"/>
      <c r="IM885" s="2"/>
      <c r="IN885" s="2"/>
      <c r="IO885" s="2"/>
      <c r="IP885" s="2"/>
      <c r="IQ885" s="2"/>
      <c r="IR885" s="2"/>
      <c r="IS885" s="2"/>
      <c r="IT885" s="2"/>
      <c r="IU885" s="2"/>
      <c r="IV885" s="2"/>
    </row>
    <row r="886" spans="239:256" s="1" customFormat="1" ht="21" customHeight="1">
      <c r="IE886" s="2"/>
      <c r="IF886" s="2"/>
      <c r="IG886" s="2"/>
      <c r="IH886" s="2"/>
      <c r="II886" s="2"/>
      <c r="IJ886" s="2"/>
      <c r="IK886" s="2"/>
      <c r="IL886" s="2"/>
      <c r="IM886" s="2"/>
      <c r="IN886" s="2"/>
      <c r="IO886" s="2"/>
      <c r="IP886" s="2"/>
      <c r="IQ886" s="2"/>
      <c r="IR886" s="2"/>
      <c r="IS886" s="2"/>
      <c r="IT886" s="2"/>
      <c r="IU886" s="2"/>
      <c r="IV886" s="2"/>
    </row>
    <row r="887" spans="239:256" s="1" customFormat="1" ht="21" customHeight="1">
      <c r="IE887" s="2"/>
      <c r="IF887" s="2"/>
      <c r="IG887" s="2"/>
      <c r="IH887" s="2"/>
      <c r="II887" s="2"/>
      <c r="IJ887" s="2"/>
      <c r="IK887" s="2"/>
      <c r="IL887" s="2"/>
      <c r="IM887" s="2"/>
      <c r="IN887" s="2"/>
      <c r="IO887" s="2"/>
      <c r="IP887" s="2"/>
      <c r="IQ887" s="2"/>
      <c r="IR887" s="2"/>
      <c r="IS887" s="2"/>
      <c r="IT887" s="2"/>
      <c r="IU887" s="2"/>
      <c r="IV887" s="2"/>
    </row>
    <row r="888" spans="239:256" s="1" customFormat="1" ht="21" customHeight="1">
      <c r="IE888" s="2"/>
      <c r="IF888" s="2"/>
      <c r="IG888" s="2"/>
      <c r="IH888" s="2"/>
      <c r="II888" s="2"/>
      <c r="IJ888" s="2"/>
      <c r="IK888" s="2"/>
      <c r="IL888" s="2"/>
      <c r="IM888" s="2"/>
      <c r="IN888" s="2"/>
      <c r="IO888" s="2"/>
      <c r="IP888" s="2"/>
      <c r="IQ888" s="2"/>
      <c r="IR888" s="2"/>
      <c r="IS888" s="2"/>
      <c r="IT888" s="2"/>
      <c r="IU888" s="2"/>
      <c r="IV888" s="2"/>
    </row>
    <row r="889" spans="239:256" s="1" customFormat="1" ht="21" customHeight="1">
      <c r="IE889" s="2"/>
      <c r="IF889" s="2"/>
      <c r="IG889" s="2"/>
      <c r="IH889" s="2"/>
      <c r="II889" s="2"/>
      <c r="IJ889" s="2"/>
      <c r="IK889" s="2"/>
      <c r="IL889" s="2"/>
      <c r="IM889" s="2"/>
      <c r="IN889" s="2"/>
      <c r="IO889" s="2"/>
      <c r="IP889" s="2"/>
      <c r="IQ889" s="2"/>
      <c r="IR889" s="2"/>
      <c r="IS889" s="2"/>
      <c r="IT889" s="2"/>
      <c r="IU889" s="2"/>
      <c r="IV889" s="2"/>
    </row>
    <row r="890" spans="239:256" s="1" customFormat="1" ht="21" customHeight="1">
      <c r="IE890" s="2"/>
      <c r="IF890" s="2"/>
      <c r="IG890" s="2"/>
      <c r="IH890" s="2"/>
      <c r="II890" s="2"/>
      <c r="IJ890" s="2"/>
      <c r="IK890" s="2"/>
      <c r="IL890" s="2"/>
      <c r="IM890" s="2"/>
      <c r="IN890" s="2"/>
      <c r="IO890" s="2"/>
      <c r="IP890" s="2"/>
      <c r="IQ890" s="2"/>
      <c r="IR890" s="2"/>
      <c r="IS890" s="2"/>
      <c r="IT890" s="2"/>
      <c r="IU890" s="2"/>
      <c r="IV890" s="2"/>
    </row>
    <row r="891" spans="239:256" s="1" customFormat="1" ht="21" customHeight="1">
      <c r="IE891" s="2"/>
      <c r="IF891" s="2"/>
      <c r="IG891" s="2"/>
      <c r="IH891" s="2"/>
      <c r="II891" s="2"/>
      <c r="IJ891" s="2"/>
      <c r="IK891" s="2"/>
      <c r="IL891" s="2"/>
      <c r="IM891" s="2"/>
      <c r="IN891" s="2"/>
      <c r="IO891" s="2"/>
      <c r="IP891" s="2"/>
      <c r="IQ891" s="2"/>
      <c r="IR891" s="2"/>
      <c r="IS891" s="2"/>
      <c r="IT891" s="2"/>
      <c r="IU891" s="2"/>
      <c r="IV891" s="2"/>
    </row>
    <row r="892" spans="239:256" s="1" customFormat="1" ht="21" customHeight="1">
      <c r="IE892" s="2"/>
      <c r="IF892" s="2"/>
      <c r="IG892" s="2"/>
      <c r="IH892" s="2"/>
      <c r="II892" s="2"/>
      <c r="IJ892" s="2"/>
      <c r="IK892" s="2"/>
      <c r="IL892" s="2"/>
      <c r="IM892" s="2"/>
      <c r="IN892" s="2"/>
      <c r="IO892" s="2"/>
      <c r="IP892" s="2"/>
      <c r="IQ892" s="2"/>
      <c r="IR892" s="2"/>
      <c r="IS892" s="2"/>
      <c r="IT892" s="2"/>
      <c r="IU892" s="2"/>
      <c r="IV892" s="2"/>
    </row>
    <row r="893" spans="239:256" s="1" customFormat="1" ht="21" customHeight="1">
      <c r="IE893" s="2"/>
      <c r="IF893" s="2"/>
      <c r="IG893" s="2"/>
      <c r="IH893" s="2"/>
      <c r="II893" s="2"/>
      <c r="IJ893" s="2"/>
      <c r="IK893" s="2"/>
      <c r="IL893" s="2"/>
      <c r="IM893" s="2"/>
      <c r="IN893" s="2"/>
      <c r="IO893" s="2"/>
      <c r="IP893" s="2"/>
      <c r="IQ893" s="2"/>
      <c r="IR893" s="2"/>
      <c r="IS893" s="2"/>
      <c r="IT893" s="2"/>
      <c r="IU893" s="2"/>
      <c r="IV893" s="2"/>
    </row>
    <row r="894" spans="239:256" s="1" customFormat="1" ht="21" customHeight="1">
      <c r="IE894" s="2"/>
      <c r="IF894" s="2"/>
      <c r="IG894" s="2"/>
      <c r="IH894" s="2"/>
      <c r="II894" s="2"/>
      <c r="IJ894" s="2"/>
      <c r="IK894" s="2"/>
      <c r="IL894" s="2"/>
      <c r="IM894" s="2"/>
      <c r="IN894" s="2"/>
      <c r="IO894" s="2"/>
      <c r="IP894" s="2"/>
      <c r="IQ894" s="2"/>
      <c r="IR894" s="2"/>
      <c r="IS894" s="2"/>
      <c r="IT894" s="2"/>
      <c r="IU894" s="2"/>
      <c r="IV894" s="2"/>
    </row>
    <row r="895" spans="239:256" s="1" customFormat="1" ht="21" customHeight="1">
      <c r="IE895" s="2"/>
      <c r="IF895" s="2"/>
      <c r="IG895" s="2"/>
      <c r="IH895" s="2"/>
      <c r="II895" s="2"/>
      <c r="IJ895" s="2"/>
      <c r="IK895" s="2"/>
      <c r="IL895" s="2"/>
      <c r="IM895" s="2"/>
      <c r="IN895" s="2"/>
      <c r="IO895" s="2"/>
      <c r="IP895" s="2"/>
      <c r="IQ895" s="2"/>
      <c r="IR895" s="2"/>
      <c r="IS895" s="2"/>
      <c r="IT895" s="2"/>
      <c r="IU895" s="2"/>
      <c r="IV895" s="2"/>
    </row>
    <row r="896" spans="239:256" s="1" customFormat="1" ht="21" customHeight="1">
      <c r="IE896" s="2"/>
      <c r="IF896" s="2"/>
      <c r="IG896" s="2"/>
      <c r="IH896" s="2"/>
      <c r="II896" s="2"/>
      <c r="IJ896" s="2"/>
      <c r="IK896" s="2"/>
      <c r="IL896" s="2"/>
      <c r="IM896" s="2"/>
      <c r="IN896" s="2"/>
      <c r="IO896" s="2"/>
      <c r="IP896" s="2"/>
      <c r="IQ896" s="2"/>
      <c r="IR896" s="2"/>
      <c r="IS896" s="2"/>
      <c r="IT896" s="2"/>
      <c r="IU896" s="2"/>
      <c r="IV896" s="2"/>
    </row>
    <row r="897" spans="239:256" s="1" customFormat="1" ht="21" customHeight="1">
      <c r="IE897" s="2"/>
      <c r="IF897" s="2"/>
      <c r="IG897" s="2"/>
      <c r="IH897" s="2"/>
      <c r="II897" s="2"/>
      <c r="IJ897" s="2"/>
      <c r="IK897" s="2"/>
      <c r="IL897" s="2"/>
      <c r="IM897" s="2"/>
      <c r="IN897" s="2"/>
      <c r="IO897" s="2"/>
      <c r="IP897" s="2"/>
      <c r="IQ897" s="2"/>
      <c r="IR897" s="2"/>
      <c r="IS897" s="2"/>
      <c r="IT897" s="2"/>
      <c r="IU897" s="2"/>
      <c r="IV897" s="2"/>
    </row>
    <row r="898" spans="239:256" s="1" customFormat="1" ht="21" customHeight="1">
      <c r="IE898" s="2"/>
      <c r="IF898" s="2"/>
      <c r="IG898" s="2"/>
      <c r="IH898" s="2"/>
      <c r="II898" s="2"/>
      <c r="IJ898" s="2"/>
      <c r="IK898" s="2"/>
      <c r="IL898" s="2"/>
      <c r="IM898" s="2"/>
      <c r="IN898" s="2"/>
      <c r="IO898" s="2"/>
      <c r="IP898" s="2"/>
      <c r="IQ898" s="2"/>
      <c r="IR898" s="2"/>
      <c r="IS898" s="2"/>
      <c r="IT898" s="2"/>
      <c r="IU898" s="2"/>
      <c r="IV898" s="2"/>
    </row>
    <row r="899" spans="239:256" s="1" customFormat="1" ht="21" customHeight="1">
      <c r="IE899" s="2"/>
      <c r="IF899" s="2"/>
      <c r="IG899" s="2"/>
      <c r="IH899" s="2"/>
      <c r="II899" s="2"/>
      <c r="IJ899" s="2"/>
      <c r="IK899" s="2"/>
      <c r="IL899" s="2"/>
      <c r="IM899" s="2"/>
      <c r="IN899" s="2"/>
      <c r="IO899" s="2"/>
      <c r="IP899" s="2"/>
      <c r="IQ899" s="2"/>
      <c r="IR899" s="2"/>
      <c r="IS899" s="2"/>
      <c r="IT899" s="2"/>
      <c r="IU899" s="2"/>
      <c r="IV899" s="2"/>
    </row>
    <row r="900" spans="239:256" s="1" customFormat="1" ht="21" customHeight="1">
      <c r="IE900" s="2"/>
      <c r="IF900" s="2"/>
      <c r="IG900" s="2"/>
      <c r="IH900" s="2"/>
      <c r="II900" s="2"/>
      <c r="IJ900" s="2"/>
      <c r="IK900" s="2"/>
      <c r="IL900" s="2"/>
      <c r="IM900" s="2"/>
      <c r="IN900" s="2"/>
      <c r="IO900" s="2"/>
      <c r="IP900" s="2"/>
      <c r="IQ900" s="2"/>
      <c r="IR900" s="2"/>
      <c r="IS900" s="2"/>
      <c r="IT900" s="2"/>
      <c r="IU900" s="2"/>
      <c r="IV900" s="2"/>
    </row>
    <row r="901" spans="239:256" s="1" customFormat="1" ht="21" customHeight="1">
      <c r="IE901" s="2"/>
      <c r="IF901" s="2"/>
      <c r="IG901" s="2"/>
      <c r="IH901" s="2"/>
      <c r="II901" s="2"/>
      <c r="IJ901" s="2"/>
      <c r="IK901" s="2"/>
      <c r="IL901" s="2"/>
      <c r="IM901" s="2"/>
      <c r="IN901" s="2"/>
      <c r="IO901" s="2"/>
      <c r="IP901" s="2"/>
      <c r="IQ901" s="2"/>
      <c r="IR901" s="2"/>
      <c r="IS901" s="2"/>
      <c r="IT901" s="2"/>
      <c r="IU901" s="2"/>
      <c r="IV901" s="2"/>
    </row>
    <row r="902" spans="239:256" s="1" customFormat="1" ht="21" customHeight="1">
      <c r="IE902" s="2"/>
      <c r="IF902" s="2"/>
      <c r="IG902" s="2"/>
      <c r="IH902" s="2"/>
      <c r="II902" s="2"/>
      <c r="IJ902" s="2"/>
      <c r="IK902" s="2"/>
      <c r="IL902" s="2"/>
      <c r="IM902" s="2"/>
      <c r="IN902" s="2"/>
      <c r="IO902" s="2"/>
      <c r="IP902" s="2"/>
      <c r="IQ902" s="2"/>
      <c r="IR902" s="2"/>
      <c r="IS902" s="2"/>
      <c r="IT902" s="2"/>
      <c r="IU902" s="2"/>
      <c r="IV902" s="2"/>
    </row>
    <row r="903" spans="239:256" s="1" customFormat="1" ht="21" customHeight="1">
      <c r="IE903" s="2"/>
      <c r="IF903" s="2"/>
      <c r="IG903" s="2"/>
      <c r="IH903" s="2"/>
      <c r="II903" s="2"/>
      <c r="IJ903" s="2"/>
      <c r="IK903" s="2"/>
      <c r="IL903" s="2"/>
      <c r="IM903" s="2"/>
      <c r="IN903" s="2"/>
      <c r="IO903" s="2"/>
      <c r="IP903" s="2"/>
      <c r="IQ903" s="2"/>
      <c r="IR903" s="2"/>
      <c r="IS903" s="2"/>
      <c r="IT903" s="2"/>
      <c r="IU903" s="2"/>
      <c r="IV903" s="2"/>
    </row>
    <row r="904" spans="239:256" s="1" customFormat="1" ht="21" customHeight="1">
      <c r="IE904" s="2"/>
      <c r="IF904" s="2"/>
      <c r="IG904" s="2"/>
      <c r="IH904" s="2"/>
      <c r="II904" s="2"/>
      <c r="IJ904" s="2"/>
      <c r="IK904" s="2"/>
      <c r="IL904" s="2"/>
      <c r="IM904" s="2"/>
      <c r="IN904" s="2"/>
      <c r="IO904" s="2"/>
      <c r="IP904" s="2"/>
      <c r="IQ904" s="2"/>
      <c r="IR904" s="2"/>
      <c r="IS904" s="2"/>
      <c r="IT904" s="2"/>
      <c r="IU904" s="2"/>
      <c r="IV904" s="2"/>
    </row>
    <row r="905" spans="239:256" s="1" customFormat="1" ht="21" customHeight="1">
      <c r="IE905" s="2"/>
      <c r="IF905" s="2"/>
      <c r="IG905" s="2"/>
      <c r="IH905" s="2"/>
      <c r="II905" s="2"/>
      <c r="IJ905" s="2"/>
      <c r="IK905" s="2"/>
      <c r="IL905" s="2"/>
      <c r="IM905" s="2"/>
      <c r="IN905" s="2"/>
      <c r="IO905" s="2"/>
      <c r="IP905" s="2"/>
      <c r="IQ905" s="2"/>
      <c r="IR905" s="2"/>
      <c r="IS905" s="2"/>
      <c r="IT905" s="2"/>
      <c r="IU905" s="2"/>
      <c r="IV905" s="2"/>
    </row>
    <row r="906" spans="239:256" s="1" customFormat="1" ht="21" customHeight="1">
      <c r="IE906" s="2"/>
      <c r="IF906" s="2"/>
      <c r="IG906" s="2"/>
      <c r="IH906" s="2"/>
      <c r="II906" s="2"/>
      <c r="IJ906" s="2"/>
      <c r="IK906" s="2"/>
      <c r="IL906" s="2"/>
      <c r="IM906" s="2"/>
      <c r="IN906" s="2"/>
      <c r="IO906" s="2"/>
      <c r="IP906" s="2"/>
      <c r="IQ906" s="2"/>
      <c r="IR906" s="2"/>
      <c r="IS906" s="2"/>
      <c r="IT906" s="2"/>
      <c r="IU906" s="2"/>
      <c r="IV906" s="2"/>
    </row>
    <row r="907" spans="239:256" s="1" customFormat="1" ht="21" customHeight="1">
      <c r="IE907" s="2"/>
      <c r="IF907" s="2"/>
      <c r="IG907" s="2"/>
      <c r="IH907" s="2"/>
      <c r="II907" s="2"/>
      <c r="IJ907" s="2"/>
      <c r="IK907" s="2"/>
      <c r="IL907" s="2"/>
      <c r="IM907" s="2"/>
      <c r="IN907" s="2"/>
      <c r="IO907" s="2"/>
      <c r="IP907" s="2"/>
      <c r="IQ907" s="2"/>
      <c r="IR907" s="2"/>
      <c r="IS907" s="2"/>
      <c r="IT907" s="2"/>
      <c r="IU907" s="2"/>
      <c r="IV907" s="2"/>
    </row>
    <row r="908" spans="239:256" s="1" customFormat="1" ht="21" customHeight="1">
      <c r="IE908" s="2"/>
      <c r="IF908" s="2"/>
      <c r="IG908" s="2"/>
      <c r="IH908" s="2"/>
      <c r="II908" s="2"/>
      <c r="IJ908" s="2"/>
      <c r="IK908" s="2"/>
      <c r="IL908" s="2"/>
      <c r="IM908" s="2"/>
      <c r="IN908" s="2"/>
      <c r="IO908" s="2"/>
      <c r="IP908" s="2"/>
      <c r="IQ908" s="2"/>
      <c r="IR908" s="2"/>
      <c r="IS908" s="2"/>
      <c r="IT908" s="2"/>
      <c r="IU908" s="2"/>
      <c r="IV908" s="2"/>
    </row>
    <row r="909" spans="239:256" s="1" customFormat="1" ht="21" customHeight="1">
      <c r="IE909" s="2"/>
      <c r="IF909" s="2"/>
      <c r="IG909" s="2"/>
      <c r="IH909" s="2"/>
      <c r="II909" s="2"/>
      <c r="IJ909" s="2"/>
      <c r="IK909" s="2"/>
      <c r="IL909" s="2"/>
      <c r="IM909" s="2"/>
      <c r="IN909" s="2"/>
      <c r="IO909" s="2"/>
      <c r="IP909" s="2"/>
      <c r="IQ909" s="2"/>
      <c r="IR909" s="2"/>
      <c r="IS909" s="2"/>
      <c r="IT909" s="2"/>
      <c r="IU909" s="2"/>
      <c r="IV909" s="2"/>
    </row>
    <row r="910" spans="239:256" s="1" customFormat="1" ht="21" customHeight="1">
      <c r="IE910" s="2"/>
      <c r="IF910" s="2"/>
      <c r="IG910" s="2"/>
      <c r="IH910" s="2"/>
      <c r="II910" s="2"/>
      <c r="IJ910" s="2"/>
      <c r="IK910" s="2"/>
      <c r="IL910" s="2"/>
      <c r="IM910" s="2"/>
      <c r="IN910" s="2"/>
      <c r="IO910" s="2"/>
      <c r="IP910" s="2"/>
      <c r="IQ910" s="2"/>
      <c r="IR910" s="2"/>
      <c r="IS910" s="2"/>
      <c r="IT910" s="2"/>
      <c r="IU910" s="2"/>
      <c r="IV910" s="2"/>
    </row>
    <row r="911" spans="239:256" s="1" customFormat="1" ht="21" customHeight="1">
      <c r="IE911" s="2"/>
      <c r="IF911" s="2"/>
      <c r="IG911" s="2"/>
      <c r="IH911" s="2"/>
      <c r="II911" s="2"/>
      <c r="IJ911" s="2"/>
      <c r="IK911" s="2"/>
      <c r="IL911" s="2"/>
      <c r="IM911" s="2"/>
      <c r="IN911" s="2"/>
      <c r="IO911" s="2"/>
      <c r="IP911" s="2"/>
      <c r="IQ911" s="2"/>
      <c r="IR911" s="2"/>
      <c r="IS911" s="2"/>
      <c r="IT911" s="2"/>
      <c r="IU911" s="2"/>
      <c r="IV911" s="2"/>
    </row>
    <row r="912" spans="239:256" s="1" customFormat="1" ht="21" customHeight="1">
      <c r="IE912" s="2"/>
      <c r="IF912" s="2"/>
      <c r="IG912" s="2"/>
      <c r="IH912" s="2"/>
      <c r="II912" s="2"/>
      <c r="IJ912" s="2"/>
      <c r="IK912" s="2"/>
      <c r="IL912" s="2"/>
      <c r="IM912" s="2"/>
      <c r="IN912" s="2"/>
      <c r="IO912" s="2"/>
      <c r="IP912" s="2"/>
      <c r="IQ912" s="2"/>
      <c r="IR912" s="2"/>
      <c r="IS912" s="2"/>
      <c r="IT912" s="2"/>
      <c r="IU912" s="2"/>
      <c r="IV912" s="2"/>
    </row>
    <row r="913" spans="239:256" s="1" customFormat="1" ht="21" customHeight="1">
      <c r="IE913" s="2"/>
      <c r="IF913" s="2"/>
      <c r="IG913" s="2"/>
      <c r="IH913" s="2"/>
      <c r="II913" s="2"/>
      <c r="IJ913" s="2"/>
      <c r="IK913" s="2"/>
      <c r="IL913" s="2"/>
      <c r="IM913" s="2"/>
      <c r="IN913" s="2"/>
      <c r="IO913" s="2"/>
      <c r="IP913" s="2"/>
      <c r="IQ913" s="2"/>
      <c r="IR913" s="2"/>
      <c r="IS913" s="2"/>
      <c r="IT913" s="2"/>
      <c r="IU913" s="2"/>
      <c r="IV913" s="2"/>
    </row>
    <row r="914" spans="239:256" s="1" customFormat="1" ht="21" customHeight="1">
      <c r="IE914" s="2"/>
      <c r="IF914" s="2"/>
      <c r="IG914" s="2"/>
      <c r="IH914" s="2"/>
      <c r="II914" s="2"/>
      <c r="IJ914" s="2"/>
      <c r="IK914" s="2"/>
      <c r="IL914" s="2"/>
      <c r="IM914" s="2"/>
      <c r="IN914" s="2"/>
      <c r="IO914" s="2"/>
      <c r="IP914" s="2"/>
      <c r="IQ914" s="2"/>
      <c r="IR914" s="2"/>
      <c r="IS914" s="2"/>
      <c r="IT914" s="2"/>
      <c r="IU914" s="2"/>
      <c r="IV914" s="2"/>
    </row>
    <row r="915" spans="239:256" s="1" customFormat="1" ht="21" customHeight="1">
      <c r="IE915" s="2"/>
      <c r="IF915" s="2"/>
      <c r="IG915" s="2"/>
      <c r="IH915" s="2"/>
      <c r="II915" s="2"/>
      <c r="IJ915" s="2"/>
      <c r="IK915" s="2"/>
      <c r="IL915" s="2"/>
      <c r="IM915" s="2"/>
      <c r="IN915" s="2"/>
      <c r="IO915" s="2"/>
      <c r="IP915" s="2"/>
      <c r="IQ915" s="2"/>
      <c r="IR915" s="2"/>
      <c r="IS915" s="2"/>
      <c r="IT915" s="2"/>
      <c r="IU915" s="2"/>
      <c r="IV915" s="2"/>
    </row>
    <row r="916" spans="239:256" s="1" customFormat="1" ht="21" customHeight="1">
      <c r="IE916" s="2"/>
      <c r="IF916" s="2"/>
      <c r="IG916" s="2"/>
      <c r="IH916" s="2"/>
      <c r="II916" s="2"/>
      <c r="IJ916" s="2"/>
      <c r="IK916" s="2"/>
      <c r="IL916" s="2"/>
      <c r="IM916" s="2"/>
      <c r="IN916" s="2"/>
      <c r="IO916" s="2"/>
      <c r="IP916" s="2"/>
      <c r="IQ916" s="2"/>
      <c r="IR916" s="2"/>
      <c r="IS916" s="2"/>
      <c r="IT916" s="2"/>
      <c r="IU916" s="2"/>
      <c r="IV916" s="2"/>
    </row>
    <row r="917" spans="239:256" s="1" customFormat="1" ht="21" customHeight="1">
      <c r="IE917" s="2"/>
      <c r="IF917" s="2"/>
      <c r="IG917" s="2"/>
      <c r="IH917" s="2"/>
      <c r="II917" s="2"/>
      <c r="IJ917" s="2"/>
      <c r="IK917" s="2"/>
      <c r="IL917" s="2"/>
      <c r="IM917" s="2"/>
      <c r="IN917" s="2"/>
      <c r="IO917" s="2"/>
      <c r="IP917" s="2"/>
      <c r="IQ917" s="2"/>
      <c r="IR917" s="2"/>
      <c r="IS917" s="2"/>
      <c r="IT917" s="2"/>
      <c r="IU917" s="2"/>
      <c r="IV917" s="2"/>
    </row>
    <row r="918" spans="239:256" s="1" customFormat="1" ht="21" customHeight="1">
      <c r="IE918" s="2"/>
      <c r="IF918" s="2"/>
      <c r="IG918" s="2"/>
      <c r="IH918" s="2"/>
      <c r="II918" s="2"/>
      <c r="IJ918" s="2"/>
      <c r="IK918" s="2"/>
      <c r="IL918" s="2"/>
      <c r="IM918" s="2"/>
      <c r="IN918" s="2"/>
      <c r="IO918" s="2"/>
      <c r="IP918" s="2"/>
      <c r="IQ918" s="2"/>
      <c r="IR918" s="2"/>
      <c r="IS918" s="2"/>
      <c r="IT918" s="2"/>
      <c r="IU918" s="2"/>
      <c r="IV918" s="2"/>
    </row>
    <row r="919" spans="239:256" s="1" customFormat="1" ht="21" customHeight="1">
      <c r="IE919" s="2"/>
      <c r="IF919" s="2"/>
      <c r="IG919" s="2"/>
      <c r="IH919" s="2"/>
      <c r="II919" s="2"/>
      <c r="IJ919" s="2"/>
      <c r="IK919" s="2"/>
      <c r="IL919" s="2"/>
      <c r="IM919" s="2"/>
      <c r="IN919" s="2"/>
      <c r="IO919" s="2"/>
      <c r="IP919" s="2"/>
      <c r="IQ919" s="2"/>
      <c r="IR919" s="2"/>
      <c r="IS919" s="2"/>
      <c r="IT919" s="2"/>
      <c r="IU919" s="2"/>
      <c r="IV919" s="2"/>
    </row>
    <row r="920" spans="239:256" s="1" customFormat="1" ht="21" customHeight="1">
      <c r="IE920" s="2"/>
      <c r="IF920" s="2"/>
      <c r="IG920" s="2"/>
      <c r="IH920" s="2"/>
      <c r="II920" s="2"/>
      <c r="IJ920" s="2"/>
      <c r="IK920" s="2"/>
      <c r="IL920" s="2"/>
      <c r="IM920" s="2"/>
      <c r="IN920" s="2"/>
      <c r="IO920" s="2"/>
      <c r="IP920" s="2"/>
      <c r="IQ920" s="2"/>
      <c r="IR920" s="2"/>
      <c r="IS920" s="2"/>
      <c r="IT920" s="2"/>
      <c r="IU920" s="2"/>
      <c r="IV920" s="2"/>
    </row>
    <row r="921" spans="239:256" s="1" customFormat="1" ht="21" customHeight="1">
      <c r="IE921" s="2"/>
      <c r="IF921" s="2"/>
      <c r="IG921" s="2"/>
      <c r="IH921" s="2"/>
      <c r="II921" s="2"/>
      <c r="IJ921" s="2"/>
      <c r="IK921" s="2"/>
      <c r="IL921" s="2"/>
      <c r="IM921" s="2"/>
      <c r="IN921" s="2"/>
      <c r="IO921" s="2"/>
      <c r="IP921" s="2"/>
      <c r="IQ921" s="2"/>
      <c r="IR921" s="2"/>
      <c r="IS921" s="2"/>
      <c r="IT921" s="2"/>
      <c r="IU921" s="2"/>
      <c r="IV921" s="2"/>
    </row>
    <row r="922" spans="239:256" s="1" customFormat="1" ht="21" customHeight="1">
      <c r="IE922" s="2"/>
      <c r="IF922" s="2"/>
      <c r="IG922" s="2"/>
      <c r="IH922" s="2"/>
      <c r="II922" s="2"/>
      <c r="IJ922" s="2"/>
      <c r="IK922" s="2"/>
      <c r="IL922" s="2"/>
      <c r="IM922" s="2"/>
      <c r="IN922" s="2"/>
      <c r="IO922" s="2"/>
      <c r="IP922" s="2"/>
      <c r="IQ922" s="2"/>
      <c r="IR922" s="2"/>
      <c r="IS922" s="2"/>
      <c r="IT922" s="2"/>
      <c r="IU922" s="2"/>
      <c r="IV922" s="2"/>
    </row>
    <row r="923" spans="239:256" s="1" customFormat="1" ht="21" customHeight="1">
      <c r="IE923" s="2"/>
      <c r="IF923" s="2"/>
      <c r="IG923" s="2"/>
      <c r="IH923" s="2"/>
      <c r="II923" s="2"/>
      <c r="IJ923" s="2"/>
      <c r="IK923" s="2"/>
      <c r="IL923" s="2"/>
      <c r="IM923" s="2"/>
      <c r="IN923" s="2"/>
      <c r="IO923" s="2"/>
      <c r="IP923" s="2"/>
      <c r="IQ923" s="2"/>
      <c r="IR923" s="2"/>
      <c r="IS923" s="2"/>
      <c r="IT923" s="2"/>
      <c r="IU923" s="2"/>
      <c r="IV923" s="2"/>
    </row>
    <row r="924" spans="239:256" s="1" customFormat="1" ht="21" customHeight="1">
      <c r="IE924" s="2"/>
      <c r="IF924" s="2"/>
      <c r="IG924" s="2"/>
      <c r="IH924" s="2"/>
      <c r="II924" s="2"/>
      <c r="IJ924" s="2"/>
      <c r="IK924" s="2"/>
      <c r="IL924" s="2"/>
      <c r="IM924" s="2"/>
      <c r="IN924" s="2"/>
      <c r="IO924" s="2"/>
      <c r="IP924" s="2"/>
      <c r="IQ924" s="2"/>
      <c r="IR924" s="2"/>
      <c r="IS924" s="2"/>
      <c r="IT924" s="2"/>
      <c r="IU924" s="2"/>
      <c r="IV924" s="2"/>
    </row>
    <row r="925" spans="239:256" s="1" customFormat="1" ht="21" customHeight="1">
      <c r="IE925" s="2"/>
      <c r="IF925" s="2"/>
      <c r="IG925" s="2"/>
      <c r="IH925" s="2"/>
      <c r="II925" s="2"/>
      <c r="IJ925" s="2"/>
      <c r="IK925" s="2"/>
      <c r="IL925" s="2"/>
      <c r="IM925" s="2"/>
      <c r="IN925" s="2"/>
      <c r="IO925" s="2"/>
      <c r="IP925" s="2"/>
      <c r="IQ925" s="2"/>
      <c r="IR925" s="2"/>
      <c r="IS925" s="2"/>
      <c r="IT925" s="2"/>
      <c r="IU925" s="2"/>
      <c r="IV925" s="2"/>
    </row>
    <row r="926" spans="239:256" s="1" customFormat="1" ht="21" customHeight="1">
      <c r="IE926" s="2"/>
      <c r="IF926" s="2"/>
      <c r="IG926" s="2"/>
      <c r="IH926" s="2"/>
      <c r="II926" s="2"/>
      <c r="IJ926" s="2"/>
      <c r="IK926" s="2"/>
      <c r="IL926" s="2"/>
      <c r="IM926" s="2"/>
      <c r="IN926" s="2"/>
      <c r="IO926" s="2"/>
      <c r="IP926" s="2"/>
      <c r="IQ926" s="2"/>
      <c r="IR926" s="2"/>
      <c r="IS926" s="2"/>
      <c r="IT926" s="2"/>
      <c r="IU926" s="2"/>
      <c r="IV926" s="2"/>
    </row>
    <row r="927" spans="239:256" s="1" customFormat="1" ht="21" customHeight="1">
      <c r="IE927" s="2"/>
      <c r="IF927" s="2"/>
      <c r="IG927" s="2"/>
      <c r="IH927" s="2"/>
      <c r="II927" s="2"/>
      <c r="IJ927" s="2"/>
      <c r="IK927" s="2"/>
      <c r="IL927" s="2"/>
      <c r="IM927" s="2"/>
      <c r="IN927" s="2"/>
      <c r="IO927" s="2"/>
      <c r="IP927" s="2"/>
      <c r="IQ927" s="2"/>
      <c r="IR927" s="2"/>
      <c r="IS927" s="2"/>
      <c r="IT927" s="2"/>
      <c r="IU927" s="2"/>
      <c r="IV927" s="2"/>
    </row>
    <row r="928" spans="239:256" s="1" customFormat="1" ht="21" customHeight="1">
      <c r="IE928" s="2"/>
      <c r="IF928" s="2"/>
      <c r="IG928" s="2"/>
      <c r="IH928" s="2"/>
      <c r="II928" s="2"/>
      <c r="IJ928" s="2"/>
      <c r="IK928" s="2"/>
      <c r="IL928" s="2"/>
      <c r="IM928" s="2"/>
      <c r="IN928" s="2"/>
      <c r="IO928" s="2"/>
      <c r="IP928" s="2"/>
      <c r="IQ928" s="2"/>
      <c r="IR928" s="2"/>
      <c r="IS928" s="2"/>
      <c r="IT928" s="2"/>
      <c r="IU928" s="2"/>
      <c r="IV928" s="2"/>
    </row>
    <row r="929" spans="239:256" s="1" customFormat="1" ht="21" customHeight="1">
      <c r="IE929" s="2"/>
      <c r="IF929" s="2"/>
      <c r="IG929" s="2"/>
      <c r="IH929" s="2"/>
      <c r="II929" s="2"/>
      <c r="IJ929" s="2"/>
      <c r="IK929" s="2"/>
      <c r="IL929" s="2"/>
      <c r="IM929" s="2"/>
      <c r="IN929" s="2"/>
      <c r="IO929" s="2"/>
      <c r="IP929" s="2"/>
      <c r="IQ929" s="2"/>
      <c r="IR929" s="2"/>
      <c r="IS929" s="2"/>
      <c r="IT929" s="2"/>
      <c r="IU929" s="2"/>
      <c r="IV929" s="2"/>
    </row>
    <row r="930" spans="239:256" s="1" customFormat="1" ht="21" customHeight="1">
      <c r="IE930" s="2"/>
      <c r="IF930" s="2"/>
      <c r="IG930" s="2"/>
      <c r="IH930" s="2"/>
      <c r="II930" s="2"/>
      <c r="IJ930" s="2"/>
      <c r="IK930" s="2"/>
      <c r="IL930" s="2"/>
      <c r="IM930" s="2"/>
      <c r="IN930" s="2"/>
      <c r="IO930" s="2"/>
      <c r="IP930" s="2"/>
      <c r="IQ930" s="2"/>
      <c r="IR930" s="2"/>
      <c r="IS930" s="2"/>
      <c r="IT930" s="2"/>
      <c r="IU930" s="2"/>
      <c r="IV930" s="2"/>
    </row>
    <row r="931" spans="239:256" s="1" customFormat="1" ht="21" customHeight="1">
      <c r="IE931" s="2"/>
      <c r="IF931" s="2"/>
      <c r="IG931" s="2"/>
      <c r="IH931" s="2"/>
      <c r="II931" s="2"/>
      <c r="IJ931" s="2"/>
      <c r="IK931" s="2"/>
      <c r="IL931" s="2"/>
      <c r="IM931" s="2"/>
      <c r="IN931" s="2"/>
      <c r="IO931" s="2"/>
      <c r="IP931" s="2"/>
      <c r="IQ931" s="2"/>
      <c r="IR931" s="2"/>
      <c r="IS931" s="2"/>
      <c r="IT931" s="2"/>
      <c r="IU931" s="2"/>
      <c r="IV931" s="2"/>
    </row>
    <row r="932" spans="239:256" s="1" customFormat="1" ht="21" customHeight="1">
      <c r="IE932" s="2"/>
      <c r="IF932" s="2"/>
      <c r="IG932" s="2"/>
      <c r="IH932" s="2"/>
      <c r="II932" s="2"/>
      <c r="IJ932" s="2"/>
      <c r="IK932" s="2"/>
      <c r="IL932" s="2"/>
      <c r="IM932" s="2"/>
      <c r="IN932" s="2"/>
      <c r="IO932" s="2"/>
      <c r="IP932" s="2"/>
      <c r="IQ932" s="2"/>
      <c r="IR932" s="2"/>
      <c r="IS932" s="2"/>
      <c r="IT932" s="2"/>
      <c r="IU932" s="2"/>
      <c r="IV932" s="2"/>
    </row>
    <row r="933" spans="239:256" s="1" customFormat="1" ht="21" customHeight="1">
      <c r="IE933" s="2"/>
      <c r="IF933" s="2"/>
      <c r="IG933" s="2"/>
      <c r="IH933" s="2"/>
      <c r="II933" s="2"/>
      <c r="IJ933" s="2"/>
      <c r="IK933" s="2"/>
      <c r="IL933" s="2"/>
      <c r="IM933" s="2"/>
      <c r="IN933" s="2"/>
      <c r="IO933" s="2"/>
      <c r="IP933" s="2"/>
      <c r="IQ933" s="2"/>
      <c r="IR933" s="2"/>
      <c r="IS933" s="2"/>
      <c r="IT933" s="2"/>
      <c r="IU933" s="2"/>
      <c r="IV933" s="2"/>
    </row>
    <row r="934" spans="239:256" s="1" customFormat="1" ht="21" customHeight="1">
      <c r="IE934" s="2"/>
      <c r="IF934" s="2"/>
      <c r="IG934" s="2"/>
      <c r="IH934" s="2"/>
      <c r="II934" s="2"/>
      <c r="IJ934" s="2"/>
      <c r="IK934" s="2"/>
      <c r="IL934" s="2"/>
      <c r="IM934" s="2"/>
      <c r="IN934" s="2"/>
      <c r="IO934" s="2"/>
      <c r="IP934" s="2"/>
      <c r="IQ934" s="2"/>
      <c r="IR934" s="2"/>
      <c r="IS934" s="2"/>
      <c r="IT934" s="2"/>
      <c r="IU934" s="2"/>
      <c r="IV934" s="2"/>
    </row>
    <row r="935" spans="239:256" s="1" customFormat="1" ht="21" customHeight="1">
      <c r="IE935" s="2"/>
      <c r="IF935" s="2"/>
      <c r="IG935" s="2"/>
      <c r="IH935" s="2"/>
      <c r="II935" s="2"/>
      <c r="IJ935" s="2"/>
      <c r="IK935" s="2"/>
      <c r="IL935" s="2"/>
      <c r="IM935" s="2"/>
      <c r="IN935" s="2"/>
      <c r="IO935" s="2"/>
      <c r="IP935" s="2"/>
      <c r="IQ935" s="2"/>
      <c r="IR935" s="2"/>
      <c r="IS935" s="2"/>
      <c r="IT935" s="2"/>
      <c r="IU935" s="2"/>
      <c r="IV935" s="2"/>
    </row>
    <row r="936" spans="239:256" s="1" customFormat="1" ht="21" customHeight="1">
      <c r="IE936" s="2"/>
      <c r="IF936" s="2"/>
      <c r="IG936" s="2"/>
      <c r="IH936" s="2"/>
      <c r="II936" s="2"/>
      <c r="IJ936" s="2"/>
      <c r="IK936" s="2"/>
      <c r="IL936" s="2"/>
      <c r="IM936" s="2"/>
      <c r="IN936" s="2"/>
      <c r="IO936" s="2"/>
      <c r="IP936" s="2"/>
      <c r="IQ936" s="2"/>
      <c r="IR936" s="2"/>
      <c r="IS936" s="2"/>
      <c r="IT936" s="2"/>
      <c r="IU936" s="2"/>
      <c r="IV936" s="2"/>
    </row>
    <row r="937" spans="239:256" s="1" customFormat="1" ht="21" customHeight="1">
      <c r="IE937" s="2"/>
      <c r="IF937" s="2"/>
      <c r="IG937" s="2"/>
      <c r="IH937" s="2"/>
      <c r="II937" s="2"/>
      <c r="IJ937" s="2"/>
      <c r="IK937" s="2"/>
      <c r="IL937" s="2"/>
      <c r="IM937" s="2"/>
      <c r="IN937" s="2"/>
      <c r="IO937" s="2"/>
      <c r="IP937" s="2"/>
      <c r="IQ937" s="2"/>
      <c r="IR937" s="2"/>
      <c r="IS937" s="2"/>
      <c r="IT937" s="2"/>
      <c r="IU937" s="2"/>
      <c r="IV937" s="2"/>
    </row>
    <row r="938" spans="239:256" s="1" customFormat="1" ht="21" customHeight="1">
      <c r="IE938" s="2"/>
      <c r="IF938" s="2"/>
      <c r="IG938" s="2"/>
      <c r="IH938" s="2"/>
      <c r="II938" s="2"/>
      <c r="IJ938" s="2"/>
      <c r="IK938" s="2"/>
      <c r="IL938" s="2"/>
      <c r="IM938" s="2"/>
      <c r="IN938" s="2"/>
      <c r="IO938" s="2"/>
      <c r="IP938" s="2"/>
      <c r="IQ938" s="2"/>
      <c r="IR938" s="2"/>
      <c r="IS938" s="2"/>
      <c r="IT938" s="2"/>
      <c r="IU938" s="2"/>
      <c r="IV938" s="2"/>
    </row>
    <row r="939" spans="239:256" s="1" customFormat="1" ht="21" customHeight="1">
      <c r="IE939" s="2"/>
      <c r="IF939" s="2"/>
      <c r="IG939" s="2"/>
      <c r="IH939" s="2"/>
      <c r="II939" s="2"/>
      <c r="IJ939" s="2"/>
      <c r="IK939" s="2"/>
      <c r="IL939" s="2"/>
      <c r="IM939" s="2"/>
      <c r="IN939" s="2"/>
      <c r="IO939" s="2"/>
      <c r="IP939" s="2"/>
      <c r="IQ939" s="2"/>
      <c r="IR939" s="2"/>
      <c r="IS939" s="2"/>
      <c r="IT939" s="2"/>
      <c r="IU939" s="2"/>
      <c r="IV939" s="2"/>
    </row>
    <row r="940" spans="239:256" s="1" customFormat="1" ht="21" customHeight="1">
      <c r="IE940" s="2"/>
      <c r="IF940" s="2"/>
      <c r="IG940" s="2"/>
      <c r="IH940" s="2"/>
      <c r="II940" s="2"/>
      <c r="IJ940" s="2"/>
      <c r="IK940" s="2"/>
      <c r="IL940" s="2"/>
      <c r="IM940" s="2"/>
      <c r="IN940" s="2"/>
      <c r="IO940" s="2"/>
      <c r="IP940" s="2"/>
      <c r="IQ940" s="2"/>
      <c r="IR940" s="2"/>
      <c r="IS940" s="2"/>
      <c r="IT940" s="2"/>
      <c r="IU940" s="2"/>
      <c r="IV940" s="2"/>
    </row>
    <row r="941" spans="239:256" s="1" customFormat="1" ht="21" customHeight="1">
      <c r="IE941" s="2"/>
      <c r="IF941" s="2"/>
      <c r="IG941" s="2"/>
      <c r="IH941" s="2"/>
      <c r="II941" s="2"/>
      <c r="IJ941" s="2"/>
      <c r="IK941" s="2"/>
      <c r="IL941" s="2"/>
      <c r="IM941" s="2"/>
      <c r="IN941" s="2"/>
      <c r="IO941" s="2"/>
      <c r="IP941" s="2"/>
      <c r="IQ941" s="2"/>
      <c r="IR941" s="2"/>
      <c r="IS941" s="2"/>
      <c r="IT941" s="2"/>
      <c r="IU941" s="2"/>
      <c r="IV941" s="2"/>
    </row>
    <row r="942" spans="239:256" s="1" customFormat="1" ht="21" customHeight="1">
      <c r="IE942" s="2"/>
      <c r="IF942" s="2"/>
      <c r="IG942" s="2"/>
      <c r="IH942" s="2"/>
      <c r="II942" s="2"/>
      <c r="IJ942" s="2"/>
      <c r="IK942" s="2"/>
      <c r="IL942" s="2"/>
      <c r="IM942" s="2"/>
      <c r="IN942" s="2"/>
      <c r="IO942" s="2"/>
      <c r="IP942" s="2"/>
      <c r="IQ942" s="2"/>
      <c r="IR942" s="2"/>
      <c r="IS942" s="2"/>
      <c r="IT942" s="2"/>
      <c r="IU942" s="2"/>
      <c r="IV942" s="2"/>
    </row>
    <row r="943" spans="239:256" s="1" customFormat="1" ht="21" customHeight="1">
      <c r="IE943" s="2"/>
      <c r="IF943" s="2"/>
      <c r="IG943" s="2"/>
      <c r="IH943" s="2"/>
      <c r="II943" s="2"/>
      <c r="IJ943" s="2"/>
      <c r="IK943" s="2"/>
      <c r="IL943" s="2"/>
      <c r="IM943" s="2"/>
      <c r="IN943" s="2"/>
      <c r="IO943" s="2"/>
      <c r="IP943" s="2"/>
      <c r="IQ943" s="2"/>
      <c r="IR943" s="2"/>
      <c r="IS943" s="2"/>
      <c r="IT943" s="2"/>
      <c r="IU943" s="2"/>
      <c r="IV943" s="2"/>
    </row>
    <row r="944" spans="239:256" s="1" customFormat="1" ht="21" customHeight="1">
      <c r="IE944" s="2"/>
      <c r="IF944" s="2"/>
      <c r="IG944" s="2"/>
      <c r="IH944" s="2"/>
      <c r="II944" s="2"/>
      <c r="IJ944" s="2"/>
      <c r="IK944" s="2"/>
      <c r="IL944" s="2"/>
      <c r="IM944" s="2"/>
      <c r="IN944" s="2"/>
      <c r="IO944" s="2"/>
      <c r="IP944" s="2"/>
      <c r="IQ944" s="2"/>
      <c r="IR944" s="2"/>
      <c r="IS944" s="2"/>
      <c r="IT944" s="2"/>
      <c r="IU944" s="2"/>
      <c r="IV944" s="2"/>
    </row>
    <row r="945" spans="239:256" s="1" customFormat="1" ht="21" customHeight="1">
      <c r="IE945" s="2"/>
      <c r="IF945" s="2"/>
      <c r="IG945" s="2"/>
      <c r="IH945" s="2"/>
      <c r="II945" s="2"/>
      <c r="IJ945" s="2"/>
      <c r="IK945" s="2"/>
      <c r="IL945" s="2"/>
      <c r="IM945" s="2"/>
      <c r="IN945" s="2"/>
      <c r="IO945" s="2"/>
      <c r="IP945" s="2"/>
      <c r="IQ945" s="2"/>
      <c r="IR945" s="2"/>
      <c r="IS945" s="2"/>
      <c r="IT945" s="2"/>
      <c r="IU945" s="2"/>
      <c r="IV945" s="2"/>
    </row>
    <row r="946" spans="239:256" s="1" customFormat="1" ht="21" customHeight="1">
      <c r="IE946" s="2"/>
      <c r="IF946" s="2"/>
      <c r="IG946" s="2"/>
      <c r="IH946" s="2"/>
      <c r="II946" s="2"/>
      <c r="IJ946" s="2"/>
      <c r="IK946" s="2"/>
      <c r="IL946" s="2"/>
      <c r="IM946" s="2"/>
      <c r="IN946" s="2"/>
      <c r="IO946" s="2"/>
      <c r="IP946" s="2"/>
      <c r="IQ946" s="2"/>
      <c r="IR946" s="2"/>
      <c r="IS946" s="2"/>
      <c r="IT946" s="2"/>
      <c r="IU946" s="2"/>
      <c r="IV946" s="2"/>
    </row>
    <row r="947" spans="239:256" s="1" customFormat="1" ht="21" customHeight="1">
      <c r="IE947" s="2"/>
      <c r="IF947" s="2"/>
      <c r="IG947" s="2"/>
      <c r="IH947" s="2"/>
      <c r="II947" s="2"/>
      <c r="IJ947" s="2"/>
      <c r="IK947" s="2"/>
      <c r="IL947" s="2"/>
      <c r="IM947" s="2"/>
      <c r="IN947" s="2"/>
      <c r="IO947" s="2"/>
      <c r="IP947" s="2"/>
      <c r="IQ947" s="2"/>
      <c r="IR947" s="2"/>
      <c r="IS947" s="2"/>
      <c r="IT947" s="2"/>
      <c r="IU947" s="2"/>
      <c r="IV947" s="2"/>
    </row>
    <row r="948" spans="239:256" s="1" customFormat="1" ht="21" customHeight="1">
      <c r="IE948" s="2"/>
      <c r="IF948" s="2"/>
      <c r="IG948" s="2"/>
      <c r="IH948" s="2"/>
      <c r="II948" s="2"/>
      <c r="IJ948" s="2"/>
      <c r="IK948" s="2"/>
      <c r="IL948" s="2"/>
      <c r="IM948" s="2"/>
      <c r="IN948" s="2"/>
      <c r="IO948" s="2"/>
      <c r="IP948" s="2"/>
      <c r="IQ948" s="2"/>
      <c r="IR948" s="2"/>
      <c r="IS948" s="2"/>
      <c r="IT948" s="2"/>
      <c r="IU948" s="2"/>
      <c r="IV948" s="2"/>
    </row>
    <row r="949" spans="239:256" s="1" customFormat="1" ht="21" customHeight="1">
      <c r="IE949" s="2"/>
      <c r="IF949" s="2"/>
      <c r="IG949" s="2"/>
      <c r="IH949" s="2"/>
      <c r="II949" s="2"/>
      <c r="IJ949" s="2"/>
      <c r="IK949" s="2"/>
      <c r="IL949" s="2"/>
      <c r="IM949" s="2"/>
      <c r="IN949" s="2"/>
      <c r="IO949" s="2"/>
      <c r="IP949" s="2"/>
      <c r="IQ949" s="2"/>
      <c r="IR949" s="2"/>
      <c r="IS949" s="2"/>
      <c r="IT949" s="2"/>
      <c r="IU949" s="2"/>
      <c r="IV949" s="2"/>
    </row>
    <row r="950" spans="239:256" s="1" customFormat="1" ht="21" customHeight="1">
      <c r="IE950" s="2"/>
      <c r="IF950" s="2"/>
      <c r="IG950" s="2"/>
      <c r="IH950" s="2"/>
      <c r="II950" s="2"/>
      <c r="IJ950" s="2"/>
      <c r="IK950" s="2"/>
      <c r="IL950" s="2"/>
      <c r="IM950" s="2"/>
      <c r="IN950" s="2"/>
      <c r="IO950" s="2"/>
      <c r="IP950" s="2"/>
      <c r="IQ950" s="2"/>
      <c r="IR950" s="2"/>
      <c r="IS950" s="2"/>
      <c r="IT950" s="2"/>
      <c r="IU950" s="2"/>
      <c r="IV950" s="2"/>
    </row>
    <row r="951" spans="239:256" s="1" customFormat="1" ht="21" customHeight="1">
      <c r="IE951" s="2"/>
      <c r="IF951" s="2"/>
      <c r="IG951" s="2"/>
      <c r="IH951" s="2"/>
      <c r="II951" s="2"/>
      <c r="IJ951" s="2"/>
      <c r="IK951" s="2"/>
      <c r="IL951" s="2"/>
      <c r="IM951" s="2"/>
      <c r="IN951" s="2"/>
      <c r="IO951" s="2"/>
      <c r="IP951" s="2"/>
      <c r="IQ951" s="2"/>
      <c r="IR951" s="2"/>
      <c r="IS951" s="2"/>
      <c r="IT951" s="2"/>
      <c r="IU951" s="2"/>
      <c r="IV951" s="2"/>
    </row>
    <row r="952" spans="239:256" s="1" customFormat="1" ht="21" customHeight="1">
      <c r="IE952" s="2"/>
      <c r="IF952" s="2"/>
      <c r="IG952" s="2"/>
      <c r="IH952" s="2"/>
      <c r="II952" s="2"/>
      <c r="IJ952" s="2"/>
      <c r="IK952" s="2"/>
      <c r="IL952" s="2"/>
      <c r="IM952" s="2"/>
      <c r="IN952" s="2"/>
      <c r="IO952" s="2"/>
      <c r="IP952" s="2"/>
      <c r="IQ952" s="2"/>
      <c r="IR952" s="2"/>
      <c r="IS952" s="2"/>
      <c r="IT952" s="2"/>
      <c r="IU952" s="2"/>
      <c r="IV952" s="2"/>
    </row>
    <row r="953" spans="239:256" s="1" customFormat="1" ht="21" customHeight="1">
      <c r="IE953" s="2"/>
      <c r="IF953" s="2"/>
      <c r="IG953" s="2"/>
      <c r="IH953" s="2"/>
      <c r="II953" s="2"/>
      <c r="IJ953" s="2"/>
      <c r="IK953" s="2"/>
      <c r="IL953" s="2"/>
      <c r="IM953" s="2"/>
      <c r="IN953" s="2"/>
      <c r="IO953" s="2"/>
      <c r="IP953" s="2"/>
      <c r="IQ953" s="2"/>
      <c r="IR953" s="2"/>
      <c r="IS953" s="2"/>
      <c r="IT953" s="2"/>
      <c r="IU953" s="2"/>
      <c r="IV953" s="2"/>
    </row>
    <row r="954" spans="239:256" s="1" customFormat="1" ht="21" customHeight="1">
      <c r="IE954" s="2"/>
      <c r="IF954" s="2"/>
      <c r="IG954" s="2"/>
      <c r="IH954" s="2"/>
      <c r="II954" s="2"/>
      <c r="IJ954" s="2"/>
      <c r="IK954" s="2"/>
      <c r="IL954" s="2"/>
      <c r="IM954" s="2"/>
      <c r="IN954" s="2"/>
      <c r="IO954" s="2"/>
      <c r="IP954" s="2"/>
      <c r="IQ954" s="2"/>
      <c r="IR954" s="2"/>
      <c r="IS954" s="2"/>
      <c r="IT954" s="2"/>
      <c r="IU954" s="2"/>
      <c r="IV954" s="2"/>
    </row>
    <row r="955" spans="239:256" s="1" customFormat="1" ht="21" customHeight="1">
      <c r="IE955" s="2"/>
      <c r="IF955" s="2"/>
      <c r="IG955" s="2"/>
      <c r="IH955" s="2"/>
      <c r="II955" s="2"/>
      <c r="IJ955" s="2"/>
      <c r="IK955" s="2"/>
      <c r="IL955" s="2"/>
      <c r="IM955" s="2"/>
      <c r="IN955" s="2"/>
      <c r="IO955" s="2"/>
      <c r="IP955" s="2"/>
      <c r="IQ955" s="2"/>
      <c r="IR955" s="2"/>
      <c r="IS955" s="2"/>
      <c r="IT955" s="2"/>
      <c r="IU955" s="2"/>
      <c r="IV955" s="2"/>
    </row>
    <row r="956" spans="239:256" s="1" customFormat="1" ht="21" customHeight="1">
      <c r="IE956" s="2"/>
      <c r="IF956" s="2"/>
      <c r="IG956" s="2"/>
      <c r="IH956" s="2"/>
      <c r="II956" s="2"/>
      <c r="IJ956" s="2"/>
      <c r="IK956" s="2"/>
      <c r="IL956" s="2"/>
      <c r="IM956" s="2"/>
      <c r="IN956" s="2"/>
      <c r="IO956" s="2"/>
      <c r="IP956" s="2"/>
      <c r="IQ956" s="2"/>
      <c r="IR956" s="2"/>
      <c r="IS956" s="2"/>
      <c r="IT956" s="2"/>
      <c r="IU956" s="2"/>
      <c r="IV956" s="2"/>
    </row>
    <row r="957" spans="239:256" s="1" customFormat="1" ht="21" customHeight="1">
      <c r="IE957" s="2"/>
      <c r="IF957" s="2"/>
      <c r="IG957" s="2"/>
      <c r="IH957" s="2"/>
      <c r="II957" s="2"/>
      <c r="IJ957" s="2"/>
      <c r="IK957" s="2"/>
      <c r="IL957" s="2"/>
      <c r="IM957" s="2"/>
      <c r="IN957" s="2"/>
      <c r="IO957" s="2"/>
      <c r="IP957" s="2"/>
      <c r="IQ957" s="2"/>
      <c r="IR957" s="2"/>
      <c r="IS957" s="2"/>
      <c r="IT957" s="2"/>
      <c r="IU957" s="2"/>
      <c r="IV957" s="2"/>
    </row>
    <row r="958" spans="239:256" s="1" customFormat="1" ht="21" customHeight="1">
      <c r="IE958" s="2"/>
      <c r="IF958" s="2"/>
      <c r="IG958" s="2"/>
      <c r="IH958" s="2"/>
      <c r="II958" s="2"/>
      <c r="IJ958" s="2"/>
      <c r="IK958" s="2"/>
      <c r="IL958" s="2"/>
      <c r="IM958" s="2"/>
      <c r="IN958" s="2"/>
      <c r="IO958" s="2"/>
      <c r="IP958" s="2"/>
      <c r="IQ958" s="2"/>
      <c r="IR958" s="2"/>
      <c r="IS958" s="2"/>
      <c r="IT958" s="2"/>
      <c r="IU958" s="2"/>
      <c r="IV958" s="2"/>
    </row>
    <row r="959" spans="239:256" s="1" customFormat="1" ht="21" customHeight="1">
      <c r="IE959" s="2"/>
      <c r="IF959" s="2"/>
      <c r="IG959" s="2"/>
      <c r="IH959" s="2"/>
      <c r="II959" s="2"/>
      <c r="IJ959" s="2"/>
      <c r="IK959" s="2"/>
      <c r="IL959" s="2"/>
      <c r="IM959" s="2"/>
      <c r="IN959" s="2"/>
      <c r="IO959" s="2"/>
      <c r="IP959" s="2"/>
      <c r="IQ959" s="2"/>
      <c r="IR959" s="2"/>
      <c r="IS959" s="2"/>
      <c r="IT959" s="2"/>
      <c r="IU959" s="2"/>
      <c r="IV959" s="2"/>
    </row>
    <row r="960" spans="239:256" s="1" customFormat="1" ht="21" customHeight="1">
      <c r="IE960" s="2"/>
      <c r="IF960" s="2"/>
      <c r="IG960" s="2"/>
      <c r="IH960" s="2"/>
      <c r="II960" s="2"/>
      <c r="IJ960" s="2"/>
      <c r="IK960" s="2"/>
      <c r="IL960" s="2"/>
      <c r="IM960" s="2"/>
      <c r="IN960" s="2"/>
      <c r="IO960" s="2"/>
      <c r="IP960" s="2"/>
      <c r="IQ960" s="2"/>
      <c r="IR960" s="2"/>
      <c r="IS960" s="2"/>
      <c r="IT960" s="2"/>
      <c r="IU960" s="2"/>
      <c r="IV960" s="2"/>
    </row>
    <row r="961" spans="239:256" s="1" customFormat="1" ht="21" customHeight="1">
      <c r="IE961" s="2"/>
      <c r="IF961" s="2"/>
      <c r="IG961" s="2"/>
      <c r="IH961" s="2"/>
      <c r="II961" s="2"/>
      <c r="IJ961" s="2"/>
      <c r="IK961" s="2"/>
      <c r="IL961" s="2"/>
      <c r="IM961" s="2"/>
      <c r="IN961" s="2"/>
      <c r="IO961" s="2"/>
      <c r="IP961" s="2"/>
      <c r="IQ961" s="2"/>
      <c r="IR961" s="2"/>
      <c r="IS961" s="2"/>
      <c r="IT961" s="2"/>
      <c r="IU961" s="2"/>
      <c r="IV961" s="2"/>
    </row>
    <row r="962" spans="239:256" s="1" customFormat="1" ht="21" customHeight="1">
      <c r="IE962" s="2"/>
      <c r="IF962" s="2"/>
      <c r="IG962" s="2"/>
      <c r="IH962" s="2"/>
      <c r="II962" s="2"/>
      <c r="IJ962" s="2"/>
      <c r="IK962" s="2"/>
      <c r="IL962" s="2"/>
      <c r="IM962" s="2"/>
      <c r="IN962" s="2"/>
      <c r="IO962" s="2"/>
      <c r="IP962" s="2"/>
      <c r="IQ962" s="2"/>
      <c r="IR962" s="2"/>
      <c r="IS962" s="2"/>
      <c r="IT962" s="2"/>
      <c r="IU962" s="2"/>
      <c r="IV962" s="2"/>
    </row>
    <row r="963" spans="239:256" s="1" customFormat="1" ht="21" customHeight="1">
      <c r="IE963" s="2"/>
      <c r="IF963" s="2"/>
      <c r="IG963" s="2"/>
      <c r="IH963" s="2"/>
      <c r="II963" s="2"/>
      <c r="IJ963" s="2"/>
      <c r="IK963" s="2"/>
      <c r="IL963" s="2"/>
      <c r="IM963" s="2"/>
      <c r="IN963" s="2"/>
      <c r="IO963" s="2"/>
      <c r="IP963" s="2"/>
      <c r="IQ963" s="2"/>
      <c r="IR963" s="2"/>
      <c r="IS963" s="2"/>
      <c r="IT963" s="2"/>
      <c r="IU963" s="2"/>
      <c r="IV963" s="2"/>
    </row>
    <row r="964" spans="239:256" s="1" customFormat="1" ht="21" customHeight="1">
      <c r="IE964" s="2"/>
      <c r="IF964" s="2"/>
      <c r="IG964" s="2"/>
      <c r="IH964" s="2"/>
      <c r="II964" s="2"/>
      <c r="IJ964" s="2"/>
      <c r="IK964" s="2"/>
      <c r="IL964" s="2"/>
      <c r="IM964" s="2"/>
      <c r="IN964" s="2"/>
      <c r="IO964" s="2"/>
      <c r="IP964" s="2"/>
      <c r="IQ964" s="2"/>
      <c r="IR964" s="2"/>
      <c r="IS964" s="2"/>
      <c r="IT964" s="2"/>
      <c r="IU964" s="2"/>
      <c r="IV964" s="2"/>
    </row>
    <row r="965" spans="239:256" s="1" customFormat="1" ht="21" customHeight="1">
      <c r="IE965" s="2"/>
      <c r="IF965" s="2"/>
      <c r="IG965" s="2"/>
      <c r="IH965" s="2"/>
      <c r="II965" s="2"/>
      <c r="IJ965" s="2"/>
      <c r="IK965" s="2"/>
      <c r="IL965" s="2"/>
      <c r="IM965" s="2"/>
      <c r="IN965" s="2"/>
      <c r="IO965" s="2"/>
      <c r="IP965" s="2"/>
      <c r="IQ965" s="2"/>
      <c r="IR965" s="2"/>
      <c r="IS965" s="2"/>
      <c r="IT965" s="2"/>
      <c r="IU965" s="2"/>
      <c r="IV965" s="2"/>
    </row>
    <row r="966" spans="239:256" s="1" customFormat="1" ht="21" customHeight="1">
      <c r="IE966" s="2"/>
      <c r="IF966" s="2"/>
      <c r="IG966" s="2"/>
      <c r="IH966" s="2"/>
      <c r="II966" s="2"/>
      <c r="IJ966" s="2"/>
      <c r="IK966" s="2"/>
      <c r="IL966" s="2"/>
      <c r="IM966" s="2"/>
      <c r="IN966" s="2"/>
      <c r="IO966" s="2"/>
      <c r="IP966" s="2"/>
      <c r="IQ966" s="2"/>
      <c r="IR966" s="2"/>
      <c r="IS966" s="2"/>
      <c r="IT966" s="2"/>
      <c r="IU966" s="2"/>
      <c r="IV966" s="2"/>
    </row>
    <row r="967" spans="239:256" s="1" customFormat="1" ht="21" customHeight="1">
      <c r="IE967" s="2"/>
      <c r="IF967" s="2"/>
      <c r="IG967" s="2"/>
      <c r="IH967" s="2"/>
      <c r="II967" s="2"/>
      <c r="IJ967" s="2"/>
      <c r="IK967" s="2"/>
      <c r="IL967" s="2"/>
      <c r="IM967" s="2"/>
      <c r="IN967" s="2"/>
      <c r="IO967" s="2"/>
      <c r="IP967" s="2"/>
      <c r="IQ967" s="2"/>
      <c r="IR967" s="2"/>
      <c r="IS967" s="2"/>
      <c r="IT967" s="2"/>
      <c r="IU967" s="2"/>
      <c r="IV967" s="2"/>
    </row>
    <row r="968" spans="239:256" s="1" customFormat="1" ht="21" customHeight="1">
      <c r="IE968" s="2"/>
      <c r="IF968" s="2"/>
      <c r="IG968" s="2"/>
      <c r="IH968" s="2"/>
      <c r="II968" s="2"/>
      <c r="IJ968" s="2"/>
      <c r="IK968" s="2"/>
      <c r="IL968" s="2"/>
      <c r="IM968" s="2"/>
      <c r="IN968" s="2"/>
      <c r="IO968" s="2"/>
      <c r="IP968" s="2"/>
      <c r="IQ968" s="2"/>
      <c r="IR968" s="2"/>
      <c r="IS968" s="2"/>
      <c r="IT968" s="2"/>
      <c r="IU968" s="2"/>
      <c r="IV968" s="2"/>
    </row>
  </sheetData>
  <sheetProtection/>
  <mergeCells count="5">
    <mergeCell ref="A1:E1"/>
    <mergeCell ref="D3:E3"/>
    <mergeCell ref="A3:A4"/>
    <mergeCell ref="B3:B4"/>
    <mergeCell ref="C3:C4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2016-12-21T09:07:32Z</cp:lastPrinted>
  <dcterms:created xsi:type="dcterms:W3CDTF">2016-12-02T07:17:46Z</dcterms:created>
  <dcterms:modified xsi:type="dcterms:W3CDTF">2021-09-29T07:52:18Z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B33CAF4B87F7404EBD58FD9DA69D7AFD</vt:lpwstr>
  </property>
</Properties>
</file>